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2aed883c807b462d/2026/"/>
    </mc:Choice>
  </mc:AlternateContent>
  <xr:revisionPtr revIDLastSave="43" documentId="8_{737B9286-9DE6-4E23-992D-00F0BD5C2BE9}" xr6:coauthVersionLast="47" xr6:coauthVersionMax="47" xr10:uidLastSave="{F53F05E1-472F-4D44-99B0-6D224CBEB860}"/>
  <bookViews>
    <workbookView xWindow="-108" yWindow="-108" windowWidth="23256" windowHeight="12456" xr2:uid="{37F7C8D6-A116-4B13-B260-1AA2D61A03F8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2" i="1" l="1"/>
  <c r="B9" i="1"/>
  <c r="M2" i="1" l="1"/>
  <c r="L3" i="1"/>
  <c r="L4" i="1" s="1"/>
  <c r="L5" i="1" s="1"/>
  <c r="L6" i="1" s="1"/>
  <c r="L7" i="1" s="1"/>
  <c r="L8" i="1" s="1"/>
  <c r="L9" i="1" s="1"/>
  <c r="L10" i="1" s="1"/>
  <c r="L11" i="1" s="1"/>
  <c r="L12" i="1" s="1"/>
  <c r="L13" i="1" s="1"/>
  <c r="L14" i="1" s="1"/>
  <c r="L15" i="1" s="1"/>
  <c r="L16" i="1" s="1"/>
  <c r="L17" i="1" s="1"/>
  <c r="L18" i="1" s="1"/>
  <c r="L19" i="1" s="1"/>
  <c r="L20" i="1" s="1"/>
  <c r="L21" i="1" s="1"/>
  <c r="L22" i="1" s="1"/>
  <c r="L23" i="1" s="1"/>
  <c r="L24" i="1" s="1"/>
  <c r="L25" i="1" s="1"/>
  <c r="L26" i="1" s="1"/>
  <c r="L27" i="1" s="1"/>
  <c r="L28" i="1" s="1"/>
  <c r="L29" i="1" s="1"/>
  <c r="L30" i="1" s="1"/>
  <c r="L31" i="1" s="1"/>
  <c r="K3" i="1"/>
  <c r="K4" i="1" s="1"/>
  <c r="K5" i="1" s="1"/>
  <c r="K6" i="1" s="1"/>
  <c r="K7" i="1" s="1"/>
  <c r="K8" i="1" s="1"/>
  <c r="K9" i="1" s="1"/>
  <c r="K10" i="1" s="1"/>
  <c r="K11" i="1" s="1"/>
  <c r="K12" i="1" s="1"/>
  <c r="K13" i="1" s="1"/>
  <c r="K14" i="1" s="1"/>
  <c r="K15" i="1" s="1"/>
  <c r="K16" i="1" s="1"/>
  <c r="K17" i="1" s="1"/>
  <c r="K18" i="1" s="1"/>
  <c r="K19" i="1" s="1"/>
  <c r="K20" i="1" s="1"/>
  <c r="K21" i="1" s="1"/>
  <c r="K22" i="1" s="1"/>
  <c r="K23" i="1" s="1"/>
  <c r="K24" i="1" s="1"/>
  <c r="K25" i="1" s="1"/>
  <c r="K26" i="1" s="1"/>
  <c r="K27" i="1" s="1"/>
  <c r="K28" i="1" s="1"/>
  <c r="K29" i="1" s="1"/>
  <c r="K30" i="1" s="1"/>
  <c r="K31" i="1" s="1"/>
  <c r="I1" i="1"/>
  <c r="H1" i="1" s="1"/>
  <c r="D5" i="1" s="1"/>
  <c r="G1" i="1"/>
  <c r="F1" i="1" s="1"/>
  <c r="R2" i="1" l="1"/>
  <c r="R3" i="1" s="1"/>
  <c r="R4" i="1" s="1"/>
  <c r="R5" i="1" s="1"/>
  <c r="R6" i="1" s="1"/>
  <c r="R7" i="1" s="1"/>
  <c r="R8" i="1" s="1"/>
  <c r="R9" i="1" s="1"/>
  <c r="R10" i="1" s="1"/>
  <c r="R11" i="1" s="1"/>
  <c r="R12" i="1" s="1"/>
  <c r="R13" i="1" s="1"/>
  <c r="R14" i="1" s="1"/>
  <c r="R15" i="1" s="1"/>
  <c r="R16" i="1" s="1"/>
  <c r="R17" i="1" s="1"/>
  <c r="R18" i="1" s="1"/>
  <c r="R19" i="1" s="1"/>
  <c r="R20" i="1" s="1"/>
  <c r="R21" i="1" s="1"/>
  <c r="R22" i="1" s="1"/>
  <c r="R23" i="1" s="1"/>
  <c r="R24" i="1" s="1"/>
  <c r="R25" i="1" s="1"/>
  <c r="R26" i="1" s="1"/>
  <c r="R27" i="1" s="1"/>
  <c r="R28" i="1" s="1"/>
  <c r="R29" i="1" s="1"/>
  <c r="R30" i="1" s="1"/>
  <c r="R31" i="1" s="1"/>
  <c r="AA2" i="1" s="1"/>
  <c r="AA3" i="1" s="1"/>
  <c r="AA4" i="1" s="1"/>
  <c r="AA5" i="1" s="1"/>
  <c r="AA6" i="1" s="1"/>
  <c r="AA7" i="1" s="1"/>
  <c r="AA8" i="1" s="1"/>
  <c r="AA9" i="1" s="1"/>
  <c r="AA10" i="1" s="1"/>
  <c r="AA11" i="1" s="1"/>
  <c r="AA12" i="1" s="1"/>
  <c r="AA13" i="1" s="1"/>
  <c r="AA14" i="1" s="1"/>
  <c r="AA15" i="1" s="1"/>
  <c r="AA16" i="1" s="1"/>
  <c r="AA17" i="1" s="1"/>
  <c r="AA18" i="1" s="1"/>
  <c r="AA19" i="1" s="1"/>
  <c r="AA20" i="1" s="1"/>
  <c r="AA21" i="1" s="1"/>
  <c r="AA22" i="1" s="1"/>
  <c r="AA23" i="1" s="1"/>
  <c r="AA24" i="1" s="1"/>
  <c r="AA25" i="1" s="1"/>
  <c r="AA26" i="1" s="1"/>
  <c r="AA27" i="1" s="1"/>
  <c r="AA28" i="1" s="1"/>
  <c r="AA29" i="1" s="1"/>
  <c r="AA30" i="1" s="1"/>
  <c r="AA31" i="1" s="1"/>
  <c r="AJ2" i="1" s="1"/>
  <c r="AJ3" i="1" s="1"/>
  <c r="AJ4" i="1" s="1"/>
  <c r="AJ5" i="1" s="1"/>
  <c r="AJ6" i="1" s="1"/>
  <c r="AJ7" i="1" s="1"/>
  <c r="AJ8" i="1" s="1"/>
  <c r="AJ9" i="1" s="1"/>
  <c r="AJ10" i="1" s="1"/>
  <c r="AJ11" i="1" s="1"/>
  <c r="AJ12" i="1" s="1"/>
  <c r="AJ13" i="1" s="1"/>
  <c r="AJ14" i="1" s="1"/>
  <c r="AJ15" i="1" s="1"/>
  <c r="AJ16" i="1" s="1"/>
  <c r="AJ17" i="1" s="1"/>
  <c r="AJ18" i="1" s="1"/>
  <c r="AJ19" i="1" s="1"/>
  <c r="AJ20" i="1" s="1"/>
  <c r="AJ21" i="1" s="1"/>
  <c r="AJ22" i="1" s="1"/>
  <c r="AJ23" i="1" s="1"/>
  <c r="AJ24" i="1" s="1"/>
  <c r="AJ25" i="1" s="1"/>
  <c r="AJ26" i="1" s="1"/>
  <c r="AJ27" i="1" s="1"/>
  <c r="AJ28" i="1" s="1"/>
  <c r="AJ29" i="1" s="1"/>
  <c r="AJ30" i="1" s="1"/>
  <c r="AJ31" i="1" s="1"/>
  <c r="AS2" i="1" s="1"/>
  <c r="AS3" i="1" s="1"/>
  <c r="AS4" i="1" s="1"/>
  <c r="AS5" i="1" s="1"/>
  <c r="AS6" i="1" s="1"/>
  <c r="AS7" i="1" s="1"/>
  <c r="AS8" i="1" s="1"/>
  <c r="AS9" i="1" s="1"/>
  <c r="AS10" i="1" s="1"/>
  <c r="AS11" i="1" s="1"/>
  <c r="AS12" i="1" s="1"/>
  <c r="AS13" i="1" s="1"/>
  <c r="AS14" i="1" s="1"/>
  <c r="AS15" i="1" s="1"/>
  <c r="AS16" i="1" s="1"/>
  <c r="AS17" i="1" s="1"/>
  <c r="AS18" i="1" s="1"/>
  <c r="AS19" i="1" s="1"/>
  <c r="AS20" i="1" s="1"/>
  <c r="AS21" i="1" s="1"/>
  <c r="AS22" i="1" s="1"/>
  <c r="AS23" i="1" s="1"/>
  <c r="AS24" i="1" s="1"/>
  <c r="AS25" i="1" s="1"/>
  <c r="AS26" i="1" s="1"/>
  <c r="AS27" i="1" s="1"/>
  <c r="AS28" i="1" s="1"/>
  <c r="AS29" i="1" s="1"/>
  <c r="AS30" i="1" s="1"/>
  <c r="AS31" i="1" s="1"/>
  <c r="BB2" i="1" s="1"/>
  <c r="BB3" i="1" s="1"/>
  <c r="BB4" i="1" s="1"/>
  <c r="BB5" i="1" s="1"/>
  <c r="BB6" i="1" s="1"/>
  <c r="BB7" i="1" s="1"/>
  <c r="BB8" i="1" s="1"/>
  <c r="BB9" i="1" s="1"/>
  <c r="BB10" i="1" s="1"/>
  <c r="BB11" i="1" s="1"/>
  <c r="BB12" i="1" s="1"/>
  <c r="BB13" i="1" s="1"/>
  <c r="BB14" i="1" s="1"/>
  <c r="BB15" i="1" s="1"/>
  <c r="BB16" i="1" s="1"/>
  <c r="BB17" i="1" s="1"/>
  <c r="BB18" i="1" s="1"/>
  <c r="BB19" i="1" s="1"/>
  <c r="BB20" i="1" s="1"/>
  <c r="BB21" i="1" s="1"/>
  <c r="BB22" i="1" s="1"/>
  <c r="BB23" i="1" s="1"/>
  <c r="BB24" i="1" s="1"/>
  <c r="BB25" i="1" s="1"/>
  <c r="BB26" i="1" s="1"/>
  <c r="BB27" i="1" s="1"/>
  <c r="BB28" i="1" s="1"/>
  <c r="BB29" i="1" s="1"/>
  <c r="BB30" i="1" s="1"/>
  <c r="BB31" i="1" s="1"/>
  <c r="S2" i="1"/>
  <c r="S3" i="1" s="1"/>
  <c r="S4" i="1" s="1"/>
  <c r="S5" i="1" s="1"/>
  <c r="S6" i="1" s="1"/>
  <c r="S7" i="1" s="1"/>
  <c r="S8" i="1" s="1"/>
  <c r="S9" i="1" s="1"/>
  <c r="S10" i="1" s="1"/>
  <c r="S11" i="1" s="1"/>
  <c r="S12" i="1" s="1"/>
  <c r="S13" i="1" s="1"/>
  <c r="S14" i="1" s="1"/>
  <c r="S15" i="1" s="1"/>
  <c r="S16" i="1" s="1"/>
  <c r="S17" i="1" s="1"/>
  <c r="S18" i="1" s="1"/>
  <c r="S19" i="1" s="1"/>
  <c r="S20" i="1" s="1"/>
  <c r="S21" i="1" s="1"/>
  <c r="S22" i="1" s="1"/>
  <c r="S23" i="1" s="1"/>
  <c r="S24" i="1" s="1"/>
  <c r="S25" i="1" s="1"/>
  <c r="S26" i="1" s="1"/>
  <c r="S27" i="1" s="1"/>
  <c r="S28" i="1" s="1"/>
  <c r="S29" i="1" s="1"/>
  <c r="S30" i="1" s="1"/>
  <c r="S31" i="1" s="1"/>
  <c r="AB2" i="1" s="1"/>
  <c r="G2" i="1"/>
  <c r="F2" i="1" s="1"/>
  <c r="O2" i="1"/>
  <c r="C5" i="1"/>
  <c r="N2" i="1" l="1"/>
  <c r="P2" i="1" s="1"/>
  <c r="M3" i="1" s="1"/>
  <c r="G3" i="1" l="1"/>
  <c r="F3" i="1" s="1"/>
  <c r="O3" i="1"/>
  <c r="N3" i="1" l="1"/>
  <c r="P3" i="1" s="1"/>
  <c r="M4" i="1" s="1"/>
  <c r="G4" i="1" l="1"/>
  <c r="F4" i="1" s="1"/>
  <c r="N4" i="1" s="1"/>
  <c r="O4" i="1"/>
  <c r="P4" i="1" l="1"/>
  <c r="M5" i="1" s="1"/>
  <c r="G5" i="1" l="1"/>
  <c r="F5" i="1" s="1"/>
  <c r="N5" i="1" s="1"/>
  <c r="O5" i="1"/>
  <c r="P5" i="1" l="1"/>
  <c r="M6" i="1" s="1"/>
  <c r="O6" i="1" l="1"/>
  <c r="G6" i="1"/>
  <c r="F6" i="1" s="1"/>
  <c r="N6" i="1" s="1"/>
  <c r="P6" i="1" l="1"/>
  <c r="M7" i="1" s="1"/>
  <c r="G7" i="1" s="1"/>
  <c r="F7" i="1" s="1"/>
  <c r="N7" i="1" s="1"/>
  <c r="O7" i="1" l="1"/>
  <c r="P7" i="1" s="1"/>
  <c r="M8" i="1" s="1"/>
  <c r="O8" i="1" l="1"/>
  <c r="G8" i="1" l="1"/>
  <c r="F8" i="1" s="1"/>
  <c r="N8" i="1" s="1"/>
  <c r="P8" i="1" s="1"/>
  <c r="M9" i="1" s="1"/>
  <c r="O9" i="1" l="1"/>
  <c r="G9" i="1"/>
  <c r="F9" i="1" s="1"/>
  <c r="N9" i="1" s="1"/>
  <c r="P9" i="1" l="1"/>
  <c r="M10" i="1" s="1"/>
  <c r="G10" i="1" l="1"/>
  <c r="F10" i="1" s="1"/>
  <c r="N10" i="1" s="1"/>
  <c r="O10" i="1"/>
  <c r="P10" i="1" l="1"/>
  <c r="M11" i="1" s="1"/>
  <c r="G11" i="1" s="1"/>
  <c r="F11" i="1" s="1"/>
  <c r="N11" i="1" s="1"/>
  <c r="O11" i="1" l="1"/>
  <c r="P11" i="1" s="1"/>
  <c r="M12" i="1" s="1"/>
  <c r="G12" i="1" l="1"/>
  <c r="F12" i="1" s="1"/>
  <c r="N12" i="1" s="1"/>
  <c r="O12" i="1"/>
  <c r="P12" i="1" l="1"/>
  <c r="M13" i="1" s="1"/>
  <c r="G13" i="1" s="1"/>
  <c r="F13" i="1" s="1"/>
  <c r="N13" i="1" s="1"/>
  <c r="O13" i="1" l="1"/>
  <c r="P13" i="1" s="1"/>
  <c r="M14" i="1" s="1"/>
  <c r="O14" i="1" l="1"/>
  <c r="G14" i="1"/>
  <c r="F14" i="1" s="1"/>
  <c r="N14" i="1" s="1"/>
  <c r="P14" i="1" l="1"/>
  <c r="M15" i="1" s="1"/>
  <c r="O15" i="1" s="1"/>
  <c r="G15" i="1" l="1"/>
  <c r="F15" i="1" s="1"/>
  <c r="N15" i="1" s="1"/>
  <c r="P15" i="1" s="1"/>
  <c r="M16" i="1" s="1"/>
  <c r="O16" i="1" s="1"/>
  <c r="G16" i="1" l="1"/>
  <c r="F16" i="1" s="1"/>
  <c r="N16" i="1" s="1"/>
  <c r="P16" i="1" l="1"/>
  <c r="M17" i="1" s="1"/>
  <c r="G17" i="1" l="1"/>
  <c r="F17" i="1" s="1"/>
  <c r="N17" i="1" s="1"/>
  <c r="O17" i="1"/>
  <c r="P17" i="1" l="1"/>
  <c r="M18" i="1" s="1"/>
  <c r="G18" i="1" l="1"/>
  <c r="F18" i="1" s="1"/>
  <c r="N18" i="1" s="1"/>
  <c r="O18" i="1"/>
  <c r="P18" i="1" l="1"/>
  <c r="M19" i="1" s="1"/>
  <c r="G19" i="1" l="1"/>
  <c r="F19" i="1" s="1"/>
  <c r="N19" i="1" s="1"/>
  <c r="O19" i="1"/>
  <c r="P19" i="1" l="1"/>
  <c r="M20" i="1" s="1"/>
  <c r="G20" i="1" l="1"/>
  <c r="F20" i="1" s="1"/>
  <c r="N20" i="1" s="1"/>
  <c r="O20" i="1"/>
  <c r="P20" i="1" l="1"/>
  <c r="M21" i="1" s="1"/>
  <c r="O21" i="1" s="1"/>
  <c r="G21" i="1" l="1"/>
  <c r="F21" i="1" s="1"/>
  <c r="N21" i="1" s="1"/>
  <c r="P21" i="1" s="1"/>
  <c r="M22" i="1" s="1"/>
  <c r="O22" i="1" l="1"/>
  <c r="G22" i="1"/>
  <c r="F22" i="1" s="1"/>
  <c r="N22" i="1" s="1"/>
  <c r="P22" i="1" l="1"/>
  <c r="M23" i="1" s="1"/>
  <c r="G23" i="1" s="1"/>
  <c r="F23" i="1" s="1"/>
  <c r="N23" i="1" s="1"/>
  <c r="O23" i="1" l="1"/>
  <c r="P23" i="1" s="1"/>
  <c r="M24" i="1" s="1"/>
  <c r="G24" i="1" l="1"/>
  <c r="F24" i="1" s="1"/>
  <c r="N24" i="1" s="1"/>
  <c r="O24" i="1" l="1"/>
  <c r="P24" i="1" s="1"/>
  <c r="M25" i="1" s="1"/>
  <c r="G25" i="1" l="1"/>
  <c r="F25" i="1" s="1"/>
  <c r="N25" i="1" s="1"/>
  <c r="O25" i="1" l="1"/>
  <c r="P25" i="1" s="1"/>
  <c r="M26" i="1" s="1"/>
  <c r="O26" i="1" l="1"/>
  <c r="G26" i="1"/>
  <c r="F26" i="1" s="1"/>
  <c r="N26" i="1" s="1"/>
  <c r="P26" i="1" l="1"/>
  <c r="M27" i="1" s="1"/>
  <c r="G27" i="1" s="1"/>
  <c r="F27" i="1" s="1"/>
  <c r="N27" i="1" s="1"/>
  <c r="O27" i="1" l="1"/>
  <c r="P27" i="1" s="1"/>
  <c r="M28" i="1" s="1"/>
  <c r="G28" i="1" l="1"/>
  <c r="F28" i="1" s="1"/>
  <c r="N28" i="1" s="1"/>
  <c r="O28" i="1"/>
  <c r="P28" i="1" l="1"/>
  <c r="M29" i="1" s="1"/>
  <c r="G29" i="1" s="1"/>
  <c r="F29" i="1" s="1"/>
  <c r="N29" i="1" s="1"/>
  <c r="O29" i="1" l="1"/>
  <c r="P29" i="1" s="1"/>
  <c r="M30" i="1" s="1"/>
  <c r="G30" i="1" l="1"/>
  <c r="F30" i="1" s="1"/>
  <c r="N30" i="1" s="1"/>
  <c r="O30" i="1"/>
  <c r="P30" i="1" l="1"/>
  <c r="M31" i="1" s="1"/>
  <c r="G31" i="1" l="1"/>
  <c r="F31" i="1" s="1"/>
  <c r="N31" i="1" s="1"/>
  <c r="O31" i="1"/>
  <c r="O33" i="1" s="1"/>
  <c r="P31" i="1" l="1"/>
  <c r="T2" i="1" s="1"/>
  <c r="Y2" i="1" s="1"/>
  <c r="X2" i="1" s="1"/>
  <c r="U2" i="1" l="1"/>
  <c r="V2" i="1"/>
  <c r="W2" i="1" l="1"/>
  <c r="T3" i="1" s="1"/>
  <c r="Y3" i="1" s="1"/>
  <c r="X3" i="1" l="1"/>
  <c r="U3" i="1" s="1"/>
  <c r="V3" i="1"/>
  <c r="W3" i="1" l="1"/>
  <c r="T4" i="1" s="1"/>
  <c r="Y4" i="1" s="1"/>
  <c r="X4" i="1" s="1"/>
  <c r="U4" i="1" s="1"/>
  <c r="V4" i="1" l="1"/>
  <c r="W4" i="1" s="1"/>
  <c r="T5" i="1" s="1"/>
  <c r="Y5" i="1" s="1"/>
  <c r="X5" i="1" s="1"/>
  <c r="U5" i="1" l="1"/>
  <c r="V5" i="1"/>
  <c r="W5" i="1" l="1"/>
  <c r="T6" i="1" s="1"/>
  <c r="Y6" i="1" s="1"/>
  <c r="X6" i="1" s="1"/>
  <c r="U6" i="1" l="1"/>
  <c r="V6" i="1"/>
  <c r="W6" i="1" l="1"/>
  <c r="T7" i="1" s="1"/>
  <c r="Y7" i="1" s="1"/>
  <c r="X7" i="1" s="1"/>
  <c r="V7" i="1" l="1"/>
  <c r="U7" i="1"/>
  <c r="W7" i="1" l="1"/>
  <c r="T8" i="1" s="1"/>
  <c r="Y8" i="1" s="1"/>
  <c r="X8" i="1" s="1"/>
  <c r="U8" i="1" s="1"/>
  <c r="V8" i="1" l="1"/>
  <c r="W8" i="1" s="1"/>
  <c r="T9" i="1" s="1"/>
  <c r="V9" i="1" l="1"/>
  <c r="Y9" i="1"/>
  <c r="X9" i="1" s="1"/>
  <c r="U9" i="1" s="1"/>
  <c r="W9" i="1" l="1"/>
  <c r="T10" i="1" s="1"/>
  <c r="V10" i="1" l="1"/>
  <c r="Y10" i="1"/>
  <c r="X10" i="1" l="1"/>
  <c r="U10" i="1" s="1"/>
  <c r="W10" i="1" s="1"/>
  <c r="T11" i="1" s="1"/>
  <c r="Y11" i="1" l="1"/>
  <c r="X11" i="1" s="1"/>
  <c r="U11" i="1" s="1"/>
  <c r="V11" i="1"/>
  <c r="W11" i="1" l="1"/>
  <c r="T12" i="1" s="1"/>
  <c r="Y12" i="1" l="1"/>
  <c r="X12" i="1" s="1"/>
  <c r="U12" i="1" s="1"/>
  <c r="V12" i="1"/>
  <c r="W12" i="1" l="1"/>
  <c r="T13" i="1" s="1"/>
  <c r="Y13" i="1" l="1"/>
  <c r="X13" i="1" s="1"/>
  <c r="U13" i="1" s="1"/>
  <c r="V13" i="1"/>
  <c r="W13" i="1" l="1"/>
  <c r="T14" i="1" s="1"/>
  <c r="AB3" i="1"/>
  <c r="AB4" i="1" s="1"/>
  <c r="AB5" i="1" s="1"/>
  <c r="AB6" i="1" s="1"/>
  <c r="AB7" i="1" s="1"/>
  <c r="AB8" i="1" s="1"/>
  <c r="AB9" i="1" s="1"/>
  <c r="AB10" i="1" s="1"/>
  <c r="AB11" i="1" s="1"/>
  <c r="AB12" i="1" s="1"/>
  <c r="AB13" i="1" s="1"/>
  <c r="AB14" i="1" s="1"/>
  <c r="AB15" i="1" s="1"/>
  <c r="AB16" i="1" s="1"/>
  <c r="AB17" i="1" s="1"/>
  <c r="AB18" i="1" s="1"/>
  <c r="AB19" i="1" s="1"/>
  <c r="AB20" i="1" s="1"/>
  <c r="AB21" i="1" s="1"/>
  <c r="AB22" i="1" s="1"/>
  <c r="AB23" i="1" s="1"/>
  <c r="AB24" i="1" s="1"/>
  <c r="AB25" i="1" s="1"/>
  <c r="AB26" i="1" s="1"/>
  <c r="AB27" i="1" s="1"/>
  <c r="AB28" i="1" s="1"/>
  <c r="AB29" i="1" s="1"/>
  <c r="AB30" i="1" s="1"/>
  <c r="AB31" i="1" s="1"/>
  <c r="AK2" i="1" s="1"/>
  <c r="AK3" i="1" s="1"/>
  <c r="AK4" i="1" s="1"/>
  <c r="AK5" i="1" s="1"/>
  <c r="AK6" i="1" s="1"/>
  <c r="AK7" i="1" s="1"/>
  <c r="AK8" i="1" s="1"/>
  <c r="AK9" i="1" s="1"/>
  <c r="AK10" i="1" s="1"/>
  <c r="AK11" i="1" s="1"/>
  <c r="AK12" i="1" s="1"/>
  <c r="AK13" i="1" s="1"/>
  <c r="AK14" i="1" s="1"/>
  <c r="AK15" i="1" s="1"/>
  <c r="AK16" i="1" s="1"/>
  <c r="AK17" i="1" s="1"/>
  <c r="AK18" i="1" s="1"/>
  <c r="AK19" i="1" s="1"/>
  <c r="AK20" i="1" s="1"/>
  <c r="AK21" i="1" s="1"/>
  <c r="AK22" i="1" s="1"/>
  <c r="AK23" i="1" s="1"/>
  <c r="AK24" i="1" s="1"/>
  <c r="AK25" i="1" s="1"/>
  <c r="AK26" i="1" s="1"/>
  <c r="AK27" i="1" s="1"/>
  <c r="AK28" i="1" s="1"/>
  <c r="AK29" i="1" s="1"/>
  <c r="AK30" i="1" s="1"/>
  <c r="AK31" i="1" s="1"/>
  <c r="AT2" i="1" s="1"/>
  <c r="AT3" i="1" s="1"/>
  <c r="AT4" i="1" s="1"/>
  <c r="AT5" i="1" s="1"/>
  <c r="AT6" i="1" s="1"/>
  <c r="AT7" i="1" s="1"/>
  <c r="AT8" i="1" s="1"/>
  <c r="AT9" i="1" s="1"/>
  <c r="AT10" i="1" s="1"/>
  <c r="AT11" i="1" s="1"/>
  <c r="AT12" i="1" s="1"/>
  <c r="AT13" i="1" s="1"/>
  <c r="AT14" i="1" s="1"/>
  <c r="AT15" i="1" s="1"/>
  <c r="AT16" i="1" s="1"/>
  <c r="AT17" i="1" s="1"/>
  <c r="AT18" i="1" s="1"/>
  <c r="AT19" i="1" s="1"/>
  <c r="AT20" i="1" s="1"/>
  <c r="AT21" i="1" s="1"/>
  <c r="AT22" i="1" s="1"/>
  <c r="AT23" i="1" s="1"/>
  <c r="AT24" i="1" s="1"/>
  <c r="AT25" i="1" s="1"/>
  <c r="AT26" i="1" s="1"/>
  <c r="AT27" i="1" s="1"/>
  <c r="AT28" i="1" s="1"/>
  <c r="AT29" i="1" s="1"/>
  <c r="AT30" i="1" s="1"/>
  <c r="AT31" i="1" s="1"/>
  <c r="BC2" i="1" s="1"/>
  <c r="BC3" i="1" s="1"/>
  <c r="BC4" i="1" s="1"/>
  <c r="BC5" i="1" s="1"/>
  <c r="BC6" i="1" s="1"/>
  <c r="BC7" i="1" s="1"/>
  <c r="BC8" i="1" s="1"/>
  <c r="BC9" i="1" s="1"/>
  <c r="BC10" i="1" s="1"/>
  <c r="BC11" i="1" s="1"/>
  <c r="BC12" i="1" s="1"/>
  <c r="BC13" i="1" s="1"/>
  <c r="BC14" i="1" s="1"/>
  <c r="BC15" i="1" s="1"/>
  <c r="BC16" i="1" s="1"/>
  <c r="BC17" i="1" s="1"/>
  <c r="BC18" i="1" s="1"/>
  <c r="BC19" i="1" s="1"/>
  <c r="BC20" i="1" s="1"/>
  <c r="BC21" i="1" s="1"/>
  <c r="BC22" i="1" s="1"/>
  <c r="BC23" i="1" s="1"/>
  <c r="BC24" i="1" s="1"/>
  <c r="BC25" i="1" s="1"/>
  <c r="BC26" i="1" s="1"/>
  <c r="BC27" i="1" s="1"/>
  <c r="BC28" i="1" s="1"/>
  <c r="BC29" i="1" s="1"/>
  <c r="BC30" i="1" s="1"/>
  <c r="BC31" i="1" s="1"/>
  <c r="Y14" i="1" l="1"/>
  <c r="X14" i="1" s="1"/>
  <c r="U14" i="1" s="1"/>
  <c r="V14" i="1"/>
  <c r="W14" i="1" l="1"/>
  <c r="T15" i="1" s="1"/>
  <c r="Y15" i="1" s="1"/>
  <c r="X15" i="1" s="1"/>
  <c r="U15" i="1" s="1"/>
  <c r="V15" i="1" l="1"/>
  <c r="W15" i="1" s="1"/>
  <c r="T16" i="1" s="1"/>
  <c r="Y16" i="1" l="1"/>
  <c r="X16" i="1" s="1"/>
  <c r="U16" i="1" s="1"/>
  <c r="V16" i="1"/>
  <c r="W16" i="1" l="1"/>
  <c r="T17" i="1" s="1"/>
  <c r="Y17" i="1" s="1"/>
  <c r="X17" i="1" s="1"/>
  <c r="V17" i="1" l="1"/>
  <c r="U17" i="1"/>
  <c r="W17" i="1" l="1"/>
  <c r="T18" i="1" s="1"/>
  <c r="Y18" i="1" s="1"/>
  <c r="X18" i="1" s="1"/>
  <c r="V18" i="1" l="1"/>
  <c r="U18" i="1"/>
  <c r="W18" i="1" l="1"/>
  <c r="T19" i="1" s="1"/>
  <c r="Y19" i="1" s="1"/>
  <c r="X19" i="1" s="1"/>
  <c r="U19" i="1" s="1"/>
  <c r="V19" i="1" l="1"/>
  <c r="W19" i="1" s="1"/>
  <c r="T20" i="1" s="1"/>
  <c r="Y20" i="1" s="1"/>
  <c r="X20" i="1" s="1"/>
  <c r="U20" i="1" l="1"/>
  <c r="V20" i="1"/>
  <c r="W20" i="1" l="1"/>
  <c r="T21" i="1" s="1"/>
  <c r="Y21" i="1" s="1"/>
  <c r="X21" i="1" s="1"/>
  <c r="U21" i="1" l="1"/>
  <c r="V21" i="1"/>
  <c r="W21" i="1" l="1"/>
  <c r="T22" i="1" s="1"/>
  <c r="Y22" i="1" s="1"/>
  <c r="X22" i="1" s="1"/>
  <c r="U22" i="1" l="1"/>
  <c r="V22" i="1"/>
  <c r="W22" i="1" l="1"/>
  <c r="T23" i="1" l="1"/>
  <c r="Y23" i="1" l="1"/>
  <c r="X23" i="1" s="1"/>
  <c r="U23" i="1" s="1"/>
  <c r="V23" i="1"/>
  <c r="W23" i="1" l="1"/>
  <c r="T24" i="1" s="1"/>
  <c r="Y24" i="1" s="1"/>
  <c r="X24" i="1" s="1"/>
  <c r="U24" i="1" l="1"/>
  <c r="V24" i="1"/>
  <c r="W24" i="1" l="1"/>
  <c r="T25" i="1" s="1"/>
  <c r="Y25" i="1" s="1"/>
  <c r="X25" i="1" l="1"/>
  <c r="U25" i="1" s="1"/>
  <c r="V25" i="1"/>
  <c r="W25" i="1" l="1"/>
  <c r="T26" i="1" s="1"/>
  <c r="Y26" i="1" s="1"/>
  <c r="V26" i="1" l="1"/>
  <c r="X26" i="1"/>
  <c r="U26" i="1" s="1"/>
  <c r="W26" i="1" l="1"/>
  <c r="T27" i="1" s="1"/>
  <c r="Y27" i="1" s="1"/>
  <c r="X27" i="1" s="1"/>
  <c r="U27" i="1" s="1"/>
  <c r="V27" i="1" l="1"/>
  <c r="W27" i="1" s="1"/>
  <c r="T28" i="1" s="1"/>
  <c r="V28" i="1" s="1"/>
  <c r="Y28" i="1" l="1"/>
  <c r="X28" i="1" s="1"/>
  <c r="U28" i="1" s="1"/>
  <c r="W28" i="1" s="1"/>
  <c r="T29" i="1" s="1"/>
  <c r="Y29" i="1" l="1"/>
  <c r="V29" i="1"/>
  <c r="X29" i="1" l="1"/>
  <c r="U29" i="1" s="1"/>
  <c r="W29" i="1" s="1"/>
  <c r="T30" i="1" s="1"/>
  <c r="Y30" i="1" l="1"/>
  <c r="V30" i="1"/>
  <c r="X30" i="1" l="1"/>
  <c r="U30" i="1" s="1"/>
  <c r="W30" i="1" s="1"/>
  <c r="T31" i="1" s="1"/>
  <c r="V31" i="1" l="1"/>
  <c r="V33" i="1" s="1"/>
  <c r="Y31" i="1"/>
  <c r="X31" i="1" l="1"/>
  <c r="U31" i="1" s="1"/>
  <c r="W31" i="1" l="1"/>
  <c r="AC2" i="1" s="1"/>
  <c r="AE2" i="1" s="1"/>
  <c r="AH2" i="1" l="1"/>
  <c r="AG2" i="1" s="1"/>
  <c r="AD2" i="1" s="1"/>
  <c r="AF2" i="1" s="1"/>
  <c r="AC3" i="1" s="1"/>
  <c r="AH3" i="1" s="1"/>
  <c r="AG3" i="1" l="1"/>
  <c r="AD3" i="1" s="1"/>
  <c r="AE3" i="1"/>
  <c r="AF3" i="1" l="1"/>
  <c r="AC4" i="1" s="1"/>
  <c r="AH4" i="1" l="1"/>
  <c r="AG4" i="1" s="1"/>
  <c r="AD4" i="1" s="1"/>
  <c r="AE4" i="1"/>
  <c r="AF4" i="1" l="1"/>
  <c r="AC5" i="1" s="1"/>
  <c r="AH5" i="1" s="1"/>
  <c r="AG5" i="1" s="1"/>
  <c r="AD5" i="1" s="1"/>
  <c r="AE5" i="1" l="1"/>
  <c r="AF5" i="1" s="1"/>
  <c r="AC6" i="1" s="1"/>
  <c r="AE6" i="1" s="1"/>
  <c r="AH6" i="1" l="1"/>
  <c r="AG6" i="1" s="1"/>
  <c r="AD6" i="1" s="1"/>
  <c r="AF6" i="1" s="1"/>
  <c r="AC7" i="1" s="1"/>
  <c r="AH7" i="1" l="1"/>
  <c r="AG7" i="1" s="1"/>
  <c r="AD7" i="1" s="1"/>
  <c r="AE7" i="1"/>
  <c r="AF7" i="1" l="1"/>
  <c r="AC8" i="1" s="1"/>
  <c r="AE8" i="1" s="1"/>
  <c r="AH8" i="1" l="1"/>
  <c r="AG8" i="1" s="1"/>
  <c r="AD8" i="1" s="1"/>
  <c r="AF8" i="1" s="1"/>
  <c r="AC9" i="1" s="1"/>
  <c r="AH9" i="1" s="1"/>
  <c r="AG9" i="1" s="1"/>
  <c r="AD9" i="1" s="1"/>
  <c r="AE9" i="1" l="1"/>
  <c r="AF9" i="1" s="1"/>
  <c r="AC10" i="1" s="1"/>
  <c r="AH10" i="1" s="1"/>
  <c r="AG10" i="1" l="1"/>
  <c r="AD10" i="1" s="1"/>
  <c r="AE10" i="1"/>
  <c r="AF10" i="1" l="1"/>
  <c r="AC11" i="1" s="1"/>
  <c r="AH11" i="1" l="1"/>
  <c r="AG11" i="1" s="1"/>
  <c r="AD11" i="1" s="1"/>
  <c r="AE11" i="1"/>
  <c r="AF11" i="1" l="1"/>
  <c r="AC12" i="1" s="1"/>
  <c r="AH12" i="1" s="1"/>
  <c r="AG12" i="1" s="1"/>
  <c r="AD12" i="1" s="1"/>
  <c r="AE12" i="1" l="1"/>
  <c r="AF12" i="1" s="1"/>
  <c r="AC13" i="1" s="1"/>
  <c r="AH13" i="1" s="1"/>
  <c r="AG13" i="1" s="1"/>
  <c r="AD13" i="1" s="1"/>
  <c r="AE13" i="1" l="1"/>
  <c r="AF13" i="1" s="1"/>
  <c r="AC14" i="1" s="1"/>
  <c r="AH14" i="1" s="1"/>
  <c r="AG14" i="1" l="1"/>
  <c r="AD14" i="1" s="1"/>
  <c r="AE14" i="1"/>
  <c r="AF14" i="1" l="1"/>
  <c r="AC15" i="1" s="1"/>
  <c r="AE15" i="1" l="1"/>
  <c r="AH15" i="1"/>
  <c r="AG15" i="1" s="1"/>
  <c r="AD15" i="1" s="1"/>
  <c r="AF15" i="1" l="1"/>
  <c r="AC16" i="1" s="1"/>
  <c r="AH16" i="1" s="1"/>
  <c r="AG16" i="1" s="1"/>
  <c r="AD16" i="1" s="1"/>
  <c r="AE16" i="1" l="1"/>
  <c r="AF16" i="1" s="1"/>
  <c r="AC17" i="1" s="1"/>
  <c r="AH17" i="1" l="1"/>
  <c r="AG17" i="1" s="1"/>
  <c r="AD17" i="1" s="1"/>
  <c r="AE17" i="1"/>
  <c r="AF17" i="1" l="1"/>
  <c r="AC18" i="1" s="1"/>
  <c r="AH18" i="1" s="1"/>
  <c r="AG18" i="1" s="1"/>
  <c r="AD18" i="1" s="1"/>
  <c r="AE18" i="1" l="1"/>
  <c r="AF18" i="1" s="1"/>
  <c r="AC19" i="1" s="1"/>
  <c r="AH19" i="1" l="1"/>
  <c r="AG19" i="1" s="1"/>
  <c r="AD19" i="1" s="1"/>
  <c r="AE19" i="1"/>
  <c r="AF19" i="1" l="1"/>
  <c r="AC20" i="1" s="1"/>
  <c r="AE20" i="1" s="1"/>
  <c r="AH20" i="1" l="1"/>
  <c r="AG20" i="1" s="1"/>
  <c r="AD20" i="1" s="1"/>
  <c r="AF20" i="1" s="1"/>
  <c r="AC21" i="1" s="1"/>
  <c r="AH21" i="1" s="1"/>
  <c r="AG21" i="1" s="1"/>
  <c r="AD21" i="1" s="1"/>
  <c r="AE21" i="1" l="1"/>
  <c r="AF21" i="1" s="1"/>
  <c r="AC22" i="1" s="1"/>
  <c r="AH22" i="1" l="1"/>
  <c r="AG22" i="1" s="1"/>
  <c r="AD22" i="1" s="1"/>
  <c r="AE22" i="1"/>
  <c r="AF22" i="1" l="1"/>
  <c r="AC23" i="1" s="1"/>
  <c r="AH23" i="1" s="1"/>
  <c r="AG23" i="1" s="1"/>
  <c r="AD23" i="1" s="1"/>
  <c r="AE23" i="1" l="1"/>
  <c r="AF23" i="1" s="1"/>
  <c r="AC24" i="1" s="1"/>
  <c r="AH24" i="1" s="1"/>
  <c r="AG24" i="1" l="1"/>
  <c r="AD24" i="1" s="1"/>
  <c r="AE24" i="1"/>
  <c r="AF24" i="1" l="1"/>
  <c r="AC25" i="1" s="1"/>
  <c r="AH25" i="1" s="1"/>
  <c r="AG25" i="1" l="1"/>
  <c r="AD25" i="1" s="1"/>
  <c r="AE25" i="1"/>
  <c r="AF25" i="1" l="1"/>
  <c r="AC26" i="1" s="1"/>
  <c r="AH26" i="1" s="1"/>
  <c r="AG26" i="1" l="1"/>
  <c r="AD26" i="1" s="1"/>
  <c r="AE26" i="1"/>
  <c r="AF26" i="1" l="1"/>
  <c r="AC27" i="1" s="1"/>
  <c r="AH27" i="1" s="1"/>
  <c r="AG27" i="1" l="1"/>
  <c r="AD27" i="1" s="1"/>
  <c r="AE27" i="1"/>
  <c r="AF27" i="1" l="1"/>
  <c r="AC28" i="1" s="1"/>
  <c r="AH28" i="1" s="1"/>
  <c r="AG28" i="1" l="1"/>
  <c r="AD28" i="1" s="1"/>
  <c r="AE28" i="1"/>
  <c r="AF28" i="1" l="1"/>
  <c r="AC29" i="1" s="1"/>
  <c r="AH29" i="1" s="1"/>
  <c r="AG29" i="1" l="1"/>
  <c r="AD29" i="1" s="1"/>
  <c r="AE29" i="1"/>
  <c r="AF29" i="1" l="1"/>
  <c r="AC30" i="1" s="1"/>
  <c r="AH30" i="1" s="1"/>
  <c r="AG30" i="1" l="1"/>
  <c r="AD30" i="1" s="1"/>
  <c r="AE30" i="1"/>
  <c r="AF30" i="1" l="1"/>
  <c r="AC31" i="1" s="1"/>
  <c r="AH31" i="1" s="1"/>
  <c r="AG31" i="1" l="1"/>
  <c r="AD31" i="1" s="1"/>
  <c r="AE31" i="1"/>
  <c r="AE33" i="1" s="1"/>
  <c r="AF31" i="1" l="1"/>
  <c r="AL2" i="1" s="1"/>
  <c r="AQ2" i="1" s="1"/>
  <c r="AN2" i="1" l="1"/>
  <c r="AP2" i="1"/>
  <c r="AM2" i="1" s="1"/>
  <c r="AO2" i="1" l="1"/>
  <c r="AL3" i="1" s="1"/>
  <c r="AQ3" i="1" s="1"/>
  <c r="AP3" i="1" s="1"/>
  <c r="AM3" i="1" s="1"/>
  <c r="AN3" i="1" l="1"/>
  <c r="AO3" i="1" s="1"/>
  <c r="AL4" i="1" s="1"/>
  <c r="AQ4" i="1" s="1"/>
  <c r="AP4" i="1" s="1"/>
  <c r="AM4" i="1" s="1"/>
  <c r="AN4" i="1" l="1"/>
  <c r="AO4" i="1" s="1"/>
  <c r="AL5" i="1" s="1"/>
  <c r="AQ5" i="1" s="1"/>
  <c r="AP5" i="1" l="1"/>
  <c r="AM5" i="1" s="1"/>
  <c r="AN5" i="1"/>
  <c r="AO5" i="1" l="1"/>
  <c r="AL6" i="1" s="1"/>
  <c r="AQ6" i="1" s="1"/>
  <c r="AP6" i="1" s="1"/>
  <c r="AM6" i="1" s="1"/>
  <c r="AN6" i="1" l="1"/>
  <c r="AO6" i="1" s="1"/>
  <c r="AL7" i="1" s="1"/>
  <c r="AN7" i="1" l="1"/>
  <c r="AQ7" i="1"/>
  <c r="AP7" i="1" s="1"/>
  <c r="AM7" i="1" s="1"/>
  <c r="AO7" i="1" l="1"/>
  <c r="AL8" i="1" s="1"/>
  <c r="AQ8" i="1" s="1"/>
  <c r="AP8" i="1" s="1"/>
  <c r="AM8" i="1" s="1"/>
  <c r="AN8" i="1" l="1"/>
  <c r="AO8" i="1" s="1"/>
  <c r="AL9" i="1" s="1"/>
  <c r="AQ9" i="1" s="1"/>
  <c r="AP9" i="1" s="1"/>
  <c r="AM9" i="1" s="1"/>
  <c r="AN9" i="1" l="1"/>
  <c r="AO9" i="1" s="1"/>
  <c r="AL10" i="1" s="1"/>
  <c r="AQ10" i="1" l="1"/>
  <c r="AP10" i="1" s="1"/>
  <c r="AM10" i="1" s="1"/>
  <c r="AN10" i="1"/>
  <c r="AO10" i="1" l="1"/>
  <c r="AL11" i="1" s="1"/>
  <c r="AQ11" i="1" s="1"/>
  <c r="AP11" i="1" s="1"/>
  <c r="AM11" i="1" s="1"/>
  <c r="AN11" i="1" l="1"/>
  <c r="AO11" i="1" s="1"/>
  <c r="AL12" i="1" s="1"/>
  <c r="AQ12" i="1" s="1"/>
  <c r="AP12" i="1" s="1"/>
  <c r="AM12" i="1" s="1"/>
  <c r="AN12" i="1" l="1"/>
  <c r="AO12" i="1" s="1"/>
  <c r="AL13" i="1" s="1"/>
  <c r="AQ13" i="1" l="1"/>
  <c r="AP13" i="1" s="1"/>
  <c r="AM13" i="1" s="1"/>
  <c r="AN13" i="1"/>
  <c r="AO13" i="1" l="1"/>
  <c r="AL14" i="1" s="1"/>
  <c r="AQ14" i="1" s="1"/>
  <c r="AP14" i="1" s="1"/>
  <c r="AM14" i="1" s="1"/>
  <c r="AN14" i="1" l="1"/>
  <c r="AO14" i="1" s="1"/>
  <c r="AL15" i="1" s="1"/>
  <c r="AQ15" i="1" s="1"/>
  <c r="AP15" i="1" s="1"/>
  <c r="AM15" i="1" s="1"/>
  <c r="AN15" i="1" l="1"/>
  <c r="AO15" i="1" s="1"/>
  <c r="AL16" i="1" s="1"/>
  <c r="AQ16" i="1" s="1"/>
  <c r="AP16" i="1" s="1"/>
  <c r="AM16" i="1" s="1"/>
  <c r="AN16" i="1" l="1"/>
  <c r="AO16" i="1" s="1"/>
  <c r="AL17" i="1" s="1"/>
  <c r="AQ17" i="1" l="1"/>
  <c r="AP17" i="1" s="1"/>
  <c r="AM17" i="1" s="1"/>
  <c r="AN17" i="1"/>
  <c r="AO17" i="1" l="1"/>
  <c r="AL18" i="1" s="1"/>
  <c r="AQ18" i="1" s="1"/>
  <c r="AP18" i="1" s="1"/>
  <c r="AM18" i="1" s="1"/>
  <c r="AN18" i="1" l="1"/>
  <c r="AO18" i="1" s="1"/>
  <c r="AL19" i="1" s="1"/>
  <c r="AQ19" i="1" s="1"/>
  <c r="AP19" i="1" s="1"/>
  <c r="AM19" i="1" s="1"/>
  <c r="AN19" i="1" l="1"/>
  <c r="AO19" i="1" s="1"/>
  <c r="AL20" i="1" s="1"/>
  <c r="AN20" i="1" l="1"/>
  <c r="AQ20" i="1"/>
  <c r="AP20" i="1" s="1"/>
  <c r="AM20" i="1" s="1"/>
  <c r="AO20" i="1" l="1"/>
  <c r="AL21" i="1" s="1"/>
  <c r="AQ21" i="1" s="1"/>
  <c r="AP21" i="1" s="1"/>
  <c r="AM21" i="1" s="1"/>
  <c r="AN21" i="1" l="1"/>
  <c r="AO21" i="1" s="1"/>
  <c r="AL22" i="1" s="1"/>
  <c r="AQ22" i="1" s="1"/>
  <c r="AP22" i="1" s="1"/>
  <c r="AM22" i="1" s="1"/>
  <c r="AN22" i="1" l="1"/>
  <c r="AO22" i="1" s="1"/>
  <c r="AL23" i="1" s="1"/>
  <c r="AQ23" i="1" s="1"/>
  <c r="AP23" i="1" l="1"/>
  <c r="AM23" i="1" s="1"/>
  <c r="AN23" i="1"/>
  <c r="AO23" i="1" l="1"/>
  <c r="AL24" i="1" s="1"/>
  <c r="AQ24" i="1" s="1"/>
  <c r="AP24" i="1" s="1"/>
  <c r="AM24" i="1" s="1"/>
  <c r="AN24" i="1" l="1"/>
  <c r="AO24" i="1" s="1"/>
  <c r="AL25" i="1" s="1"/>
  <c r="AQ25" i="1" l="1"/>
  <c r="AP25" i="1" s="1"/>
  <c r="AM25" i="1" s="1"/>
  <c r="AN25" i="1"/>
  <c r="AO25" i="1" l="1"/>
  <c r="AL26" i="1" s="1"/>
  <c r="AQ26" i="1" s="1"/>
  <c r="AP26" i="1" s="1"/>
  <c r="AM26" i="1" s="1"/>
  <c r="AN26" i="1" l="1"/>
  <c r="AO26" i="1" s="1"/>
  <c r="AL27" i="1" s="1"/>
  <c r="AQ27" i="1" s="1"/>
  <c r="AN27" i="1" l="1"/>
  <c r="AP27" i="1"/>
  <c r="AM27" i="1" s="1"/>
  <c r="AO27" i="1" l="1"/>
  <c r="AL28" i="1" s="1"/>
  <c r="AQ28" i="1" s="1"/>
  <c r="AP28" i="1" s="1"/>
  <c r="AM28" i="1" s="1"/>
  <c r="AN28" i="1" l="1"/>
  <c r="AO28" i="1" s="1"/>
  <c r="AL29" i="1" s="1"/>
  <c r="AQ29" i="1" s="1"/>
  <c r="AP29" i="1" s="1"/>
  <c r="AM29" i="1" s="1"/>
  <c r="AN29" i="1" l="1"/>
  <c r="AO29" i="1" s="1"/>
  <c r="AL30" i="1" s="1"/>
  <c r="AQ30" i="1" s="1"/>
  <c r="AP30" i="1" s="1"/>
  <c r="AM30" i="1" s="1"/>
  <c r="AN30" i="1" l="1"/>
  <c r="AO30" i="1" s="1"/>
  <c r="AL31" i="1" s="1"/>
  <c r="AQ31" i="1" s="1"/>
  <c r="AP31" i="1" s="1"/>
  <c r="AM31" i="1" s="1"/>
  <c r="AN31" i="1" l="1"/>
  <c r="AN33" i="1" s="1"/>
  <c r="AO31" i="1" l="1"/>
  <c r="AU2" i="1" s="1"/>
  <c r="AW2" i="1" l="1"/>
  <c r="AZ2" i="1"/>
  <c r="AY2" i="1" s="1"/>
  <c r="AV2" i="1" s="1"/>
  <c r="AX2" i="1" l="1"/>
  <c r="AU3" i="1" s="1"/>
  <c r="AZ3" i="1" l="1"/>
  <c r="AY3" i="1" s="1"/>
  <c r="AV3" i="1" s="1"/>
  <c r="AW3" i="1"/>
  <c r="AX3" i="1" l="1"/>
  <c r="AU4" i="1" s="1"/>
  <c r="AZ4" i="1" l="1"/>
  <c r="AY4" i="1" s="1"/>
  <c r="AV4" i="1" s="1"/>
  <c r="AW4" i="1"/>
  <c r="AX4" i="1" l="1"/>
  <c r="AU5" i="1" s="1"/>
  <c r="AZ5" i="1" l="1"/>
  <c r="AY5" i="1" s="1"/>
  <c r="AV5" i="1" s="1"/>
  <c r="AW5" i="1"/>
  <c r="AX5" i="1" l="1"/>
  <c r="AU6" i="1" s="1"/>
  <c r="AZ6" i="1" s="1"/>
  <c r="AY6" i="1" s="1"/>
  <c r="AV6" i="1" s="1"/>
  <c r="AW6" i="1" l="1"/>
  <c r="AX6" i="1" s="1"/>
  <c r="AU7" i="1" s="1"/>
  <c r="AZ7" i="1" l="1"/>
  <c r="AY7" i="1" s="1"/>
  <c r="AV7" i="1" s="1"/>
  <c r="AW7" i="1"/>
  <c r="AX7" i="1" l="1"/>
  <c r="AU8" i="1" s="1"/>
  <c r="AZ8" i="1" s="1"/>
  <c r="AY8" i="1" s="1"/>
  <c r="AV8" i="1" s="1"/>
  <c r="AW8" i="1" l="1"/>
  <c r="AX8" i="1" s="1"/>
  <c r="AU9" i="1" s="1"/>
  <c r="AW9" i="1" l="1"/>
  <c r="AZ9" i="1"/>
  <c r="AY9" i="1" s="1"/>
  <c r="AV9" i="1" s="1"/>
  <c r="AX9" i="1" l="1"/>
  <c r="AU10" i="1" s="1"/>
  <c r="AW10" i="1" s="1"/>
  <c r="AZ10" i="1" l="1"/>
  <c r="AY10" i="1" s="1"/>
  <c r="AV10" i="1" s="1"/>
  <c r="AX10" i="1" s="1"/>
  <c r="AU11" i="1" s="1"/>
  <c r="AW11" i="1" l="1"/>
  <c r="AZ11" i="1"/>
  <c r="AY11" i="1" s="1"/>
  <c r="AV11" i="1" s="1"/>
  <c r="AX11" i="1" l="1"/>
  <c r="AU12" i="1" s="1"/>
  <c r="AW12" i="1" s="1"/>
  <c r="AZ12" i="1" l="1"/>
  <c r="AY12" i="1" s="1"/>
  <c r="AV12" i="1" s="1"/>
  <c r="AX12" i="1" s="1"/>
  <c r="AU13" i="1" s="1"/>
  <c r="AZ13" i="1" s="1"/>
  <c r="AY13" i="1" s="1"/>
  <c r="AV13" i="1" s="1"/>
  <c r="AW13" i="1" l="1"/>
  <c r="AX13" i="1" s="1"/>
  <c r="AU14" i="1" s="1"/>
  <c r="AZ14" i="1" l="1"/>
  <c r="AY14" i="1" s="1"/>
  <c r="AV14" i="1" s="1"/>
  <c r="AW14" i="1"/>
  <c r="AX14" i="1" l="1"/>
  <c r="AU15" i="1" s="1"/>
  <c r="AZ15" i="1" l="1"/>
  <c r="AY15" i="1" s="1"/>
  <c r="AV15" i="1" s="1"/>
  <c r="AW15" i="1"/>
  <c r="AX15" i="1" l="1"/>
  <c r="AU16" i="1" s="1"/>
  <c r="AZ16" i="1" l="1"/>
  <c r="AY16" i="1" s="1"/>
  <c r="AV16" i="1" s="1"/>
  <c r="AW16" i="1"/>
  <c r="AX16" i="1" l="1"/>
  <c r="AU17" i="1" s="1"/>
  <c r="AZ17" i="1" s="1"/>
  <c r="AY17" i="1" s="1"/>
  <c r="AV17" i="1" s="1"/>
  <c r="AW17" i="1" l="1"/>
  <c r="AX17" i="1" s="1"/>
  <c r="AU18" i="1" s="1"/>
  <c r="AZ18" i="1" l="1"/>
  <c r="AY18" i="1" s="1"/>
  <c r="AV18" i="1" s="1"/>
  <c r="AW18" i="1"/>
  <c r="AX18" i="1" l="1"/>
  <c r="AU19" i="1" s="1"/>
  <c r="AZ19" i="1" l="1"/>
  <c r="AY19" i="1" s="1"/>
  <c r="AV19" i="1" s="1"/>
  <c r="AW19" i="1"/>
  <c r="AX19" i="1" l="1"/>
  <c r="AU20" i="1" s="1"/>
  <c r="AZ20" i="1" s="1"/>
  <c r="AY20" i="1" s="1"/>
  <c r="AV20" i="1" s="1"/>
  <c r="AW20" i="1" l="1"/>
  <c r="AX20" i="1" s="1"/>
  <c r="AU21" i="1" s="1"/>
  <c r="AW21" i="1" l="1"/>
  <c r="AZ21" i="1"/>
  <c r="AY21" i="1" s="1"/>
  <c r="AV21" i="1" s="1"/>
  <c r="AX21" i="1" l="1"/>
  <c r="AU22" i="1" s="1"/>
  <c r="AZ22" i="1" l="1"/>
  <c r="AY22" i="1" s="1"/>
  <c r="AV22" i="1" s="1"/>
  <c r="AW22" i="1"/>
  <c r="AX22" i="1" l="1"/>
  <c r="AU23" i="1" s="1"/>
  <c r="AW23" i="1" l="1"/>
  <c r="AZ23" i="1"/>
  <c r="AY23" i="1" s="1"/>
  <c r="AV23" i="1" s="1"/>
  <c r="AX23" i="1" l="1"/>
  <c r="AU24" i="1" s="1"/>
  <c r="AZ24" i="1" s="1"/>
  <c r="AY24" i="1" s="1"/>
  <c r="AV24" i="1" s="1"/>
  <c r="AW24" i="1" l="1"/>
  <c r="AX24" i="1" s="1"/>
  <c r="AU25" i="1" s="1"/>
  <c r="AZ25" i="1" l="1"/>
  <c r="AY25" i="1" s="1"/>
  <c r="AV25" i="1" s="1"/>
  <c r="AW25" i="1"/>
  <c r="AX25" i="1" l="1"/>
  <c r="AU26" i="1" s="1"/>
  <c r="AW26" i="1" l="1"/>
  <c r="AZ26" i="1"/>
  <c r="AY26" i="1" s="1"/>
  <c r="AV26" i="1" s="1"/>
  <c r="AX26" i="1" l="1"/>
  <c r="AU27" i="1" s="1"/>
  <c r="AW27" i="1" l="1"/>
  <c r="AZ27" i="1"/>
  <c r="AY27" i="1" s="1"/>
  <c r="AV27" i="1" s="1"/>
  <c r="AX27" i="1" l="1"/>
  <c r="AU28" i="1" s="1"/>
  <c r="AW28" i="1" s="1"/>
  <c r="AZ28" i="1" l="1"/>
  <c r="AY28" i="1" s="1"/>
  <c r="AV28" i="1" s="1"/>
  <c r="AX28" i="1" s="1"/>
  <c r="AU29" i="1" s="1"/>
  <c r="AW29" i="1" s="1"/>
  <c r="AZ29" i="1" l="1"/>
  <c r="AY29" i="1" s="1"/>
  <c r="AV29" i="1" s="1"/>
  <c r="AX29" i="1" s="1"/>
  <c r="AU30" i="1" s="1"/>
  <c r="AZ30" i="1" s="1"/>
  <c r="AY30" i="1" s="1"/>
  <c r="AV30" i="1" s="1"/>
  <c r="AW30" i="1" l="1"/>
  <c r="AX30" i="1" s="1"/>
  <c r="AU31" i="1" s="1"/>
  <c r="AZ31" i="1" l="1"/>
  <c r="AY31" i="1" s="1"/>
  <c r="AV31" i="1" s="1"/>
  <c r="AW31" i="1"/>
  <c r="AW33" i="1" s="1"/>
  <c r="AX31" i="1" l="1"/>
  <c r="BD2" i="1" s="1"/>
  <c r="BI2" i="1" s="1"/>
  <c r="BH2" i="1" s="1"/>
  <c r="BE2" i="1" s="1"/>
  <c r="BF2" i="1" l="1"/>
  <c r="BG2" i="1" s="1"/>
  <c r="BD3" i="1" s="1"/>
  <c r="BI3" i="1" s="1"/>
  <c r="BH3" i="1" l="1"/>
  <c r="BE3" i="1" s="1"/>
  <c r="BF3" i="1"/>
  <c r="BG3" i="1" l="1"/>
  <c r="BD4" i="1" s="1"/>
  <c r="BI4" i="1" s="1"/>
  <c r="BF4" i="1" l="1"/>
  <c r="BH4" i="1"/>
  <c r="BE4" i="1" s="1"/>
  <c r="BG4" i="1" l="1"/>
  <c r="BD5" i="1" s="1"/>
  <c r="BI5" i="1" s="1"/>
  <c r="BH5" i="1" s="1"/>
  <c r="BE5" i="1" s="1"/>
  <c r="BF5" i="1" l="1"/>
  <c r="BG5" i="1" s="1"/>
  <c r="BD6" i="1" s="1"/>
  <c r="BI6" i="1" s="1"/>
  <c r="BH6" i="1" s="1"/>
  <c r="BE6" i="1" s="1"/>
  <c r="BF6" i="1" l="1"/>
  <c r="BG6" i="1" s="1"/>
  <c r="BD7" i="1" s="1"/>
  <c r="BI7" i="1" s="1"/>
  <c r="BF7" i="1" l="1"/>
  <c r="BH7" i="1"/>
  <c r="BE7" i="1" s="1"/>
  <c r="BG7" i="1" l="1"/>
  <c r="BD8" i="1" s="1"/>
  <c r="BI8" i="1" s="1"/>
  <c r="BH8" i="1" s="1"/>
  <c r="BE8" i="1" s="1"/>
  <c r="BF8" i="1" l="1"/>
  <c r="BG8" i="1" s="1"/>
  <c r="BD9" i="1" s="1"/>
  <c r="BI9" i="1" s="1"/>
  <c r="BH9" i="1" s="1"/>
  <c r="BE9" i="1" s="1"/>
  <c r="BF9" i="1" l="1"/>
  <c r="BG9" i="1" s="1"/>
  <c r="BD10" i="1" s="1"/>
  <c r="BI10" i="1" s="1"/>
  <c r="BH10" i="1" s="1"/>
  <c r="BE10" i="1" s="1"/>
  <c r="BF10" i="1" l="1"/>
  <c r="BG10" i="1" s="1"/>
  <c r="BD11" i="1" s="1"/>
  <c r="BI11" i="1" s="1"/>
  <c r="BH11" i="1" l="1"/>
  <c r="BE11" i="1" s="1"/>
  <c r="BF11" i="1"/>
  <c r="BG11" i="1" l="1"/>
  <c r="BD12" i="1" s="1"/>
  <c r="BI12" i="1" s="1"/>
  <c r="BH12" i="1" s="1"/>
  <c r="BE12" i="1" s="1"/>
  <c r="BF12" i="1" l="1"/>
  <c r="BG12" i="1" s="1"/>
  <c r="BD13" i="1" s="1"/>
  <c r="BI13" i="1" l="1"/>
  <c r="BH13" i="1" s="1"/>
  <c r="BE13" i="1" s="1"/>
  <c r="BF13" i="1"/>
  <c r="BG13" i="1" l="1"/>
  <c r="BD14" i="1" s="1"/>
  <c r="BI14" i="1" s="1"/>
  <c r="BH14" i="1" s="1"/>
  <c r="BE14" i="1" s="1"/>
  <c r="BF14" i="1" l="1"/>
  <c r="BG14" i="1" s="1"/>
  <c r="BD15" i="1" s="1"/>
  <c r="BI15" i="1" s="1"/>
  <c r="BH15" i="1" s="1"/>
  <c r="BE15" i="1" s="1"/>
  <c r="BF15" i="1" l="1"/>
  <c r="BG15" i="1" s="1"/>
  <c r="BD16" i="1" s="1"/>
  <c r="BI16" i="1" s="1"/>
  <c r="BH16" i="1" s="1"/>
  <c r="BE16" i="1" s="1"/>
  <c r="BF16" i="1" l="1"/>
  <c r="BG16" i="1" s="1"/>
  <c r="BD17" i="1" s="1"/>
  <c r="BF17" i="1" s="1"/>
  <c r="BI17" i="1" l="1"/>
  <c r="BH17" i="1" s="1"/>
  <c r="BE17" i="1" s="1"/>
  <c r="BG17" i="1" s="1"/>
  <c r="BD18" i="1" s="1"/>
  <c r="BI18" i="1" l="1"/>
  <c r="BH18" i="1" s="1"/>
  <c r="BE18" i="1" s="1"/>
  <c r="BF18" i="1"/>
  <c r="BG18" i="1" l="1"/>
  <c r="BD19" i="1" s="1"/>
  <c r="BI19" i="1" s="1"/>
  <c r="BH19" i="1" s="1"/>
  <c r="BE19" i="1" s="1"/>
  <c r="BF19" i="1" l="1"/>
  <c r="BG19" i="1" s="1"/>
  <c r="BD20" i="1" s="1"/>
  <c r="BI20" i="1" l="1"/>
  <c r="BH20" i="1" s="1"/>
  <c r="BE20" i="1" s="1"/>
  <c r="BF20" i="1"/>
  <c r="BG20" i="1" l="1"/>
  <c r="BD21" i="1" s="1"/>
  <c r="BI21" i="1" s="1"/>
  <c r="BH21" i="1" s="1"/>
  <c r="BE21" i="1" s="1"/>
  <c r="BF21" i="1" l="1"/>
  <c r="BG21" i="1" s="1"/>
  <c r="BD22" i="1" s="1"/>
  <c r="BI22" i="1" s="1"/>
  <c r="BH22" i="1" s="1"/>
  <c r="BE22" i="1" s="1"/>
  <c r="BF22" i="1" l="1"/>
  <c r="BG22" i="1" s="1"/>
  <c r="BD23" i="1" s="1"/>
  <c r="BI23" i="1" s="1"/>
  <c r="BH23" i="1" l="1"/>
  <c r="BE23" i="1" s="1"/>
  <c r="BF23" i="1"/>
  <c r="BG23" i="1" l="1"/>
  <c r="BD24" i="1" s="1"/>
  <c r="BI24" i="1" s="1"/>
  <c r="BH24" i="1" l="1"/>
  <c r="BE24" i="1" s="1"/>
  <c r="BF24" i="1"/>
  <c r="BG24" i="1" l="1"/>
  <c r="BD25" i="1" s="1"/>
  <c r="BI25" i="1" s="1"/>
  <c r="BH25" i="1" l="1"/>
  <c r="BE25" i="1" s="1"/>
  <c r="BF25" i="1"/>
  <c r="BG25" i="1" l="1"/>
  <c r="BD26" i="1" s="1"/>
  <c r="BI26" i="1" s="1"/>
  <c r="BH26" i="1" s="1"/>
  <c r="BE26" i="1" s="1"/>
  <c r="BF26" i="1" l="1"/>
  <c r="BG26" i="1" s="1"/>
  <c r="BD27" i="1" s="1"/>
  <c r="BI27" i="1" s="1"/>
  <c r="BH27" i="1" l="1"/>
  <c r="BE27" i="1" s="1"/>
  <c r="BF27" i="1"/>
  <c r="BG27" i="1" l="1"/>
  <c r="BD28" i="1" s="1"/>
  <c r="BI28" i="1" s="1"/>
  <c r="BH28" i="1" s="1"/>
  <c r="BE28" i="1" s="1"/>
  <c r="BF28" i="1" l="1"/>
  <c r="BG28" i="1" s="1"/>
  <c r="BD29" i="1" s="1"/>
  <c r="BI29" i="1" s="1"/>
  <c r="BH29" i="1" l="1"/>
  <c r="BE29" i="1" s="1"/>
  <c r="BF29" i="1"/>
  <c r="BG29" i="1" l="1"/>
  <c r="BD30" i="1" s="1"/>
  <c r="BI30" i="1" s="1"/>
  <c r="BH30" i="1" s="1"/>
  <c r="BE30" i="1" s="1"/>
  <c r="BF30" i="1" l="1"/>
  <c r="BG30" i="1" s="1"/>
  <c r="BD31" i="1" s="1"/>
  <c r="BI31" i="1" l="1"/>
  <c r="BH31" i="1" s="1"/>
  <c r="BE31" i="1" s="1"/>
  <c r="B12" i="1"/>
  <c r="BF31" i="1"/>
  <c r="BF33" i="1" s="1"/>
  <c r="BF34" i="1" s="1"/>
  <c r="B15" i="1" s="1"/>
  <c r="BG31" i="1" l="1"/>
</calcChain>
</file>

<file path=xl/sharedStrings.xml><?xml version="1.0" encoding="utf-8"?>
<sst xmlns="http://schemas.openxmlformats.org/spreadsheetml/2006/main" count="60" uniqueCount="28">
  <si>
    <t>Plan</t>
  </si>
  <si>
    <t>Starter</t>
  </si>
  <si>
    <t>Growth</t>
  </si>
  <si>
    <t xml:space="preserve">Elite </t>
  </si>
  <si>
    <t>Ultra</t>
  </si>
  <si>
    <t>25-199</t>
  </si>
  <si>
    <t>200-599</t>
  </si>
  <si>
    <t>600-2499</t>
  </si>
  <si>
    <t>2500 and up</t>
  </si>
  <si>
    <t>Daily ROI</t>
  </si>
  <si>
    <t>Days to B/E</t>
  </si>
  <si>
    <t>B/E</t>
  </si>
  <si>
    <t>Range $</t>
  </si>
  <si>
    <t>Deposit</t>
  </si>
  <si>
    <t>Day</t>
  </si>
  <si>
    <t xml:space="preserve">Date </t>
  </si>
  <si>
    <t>$</t>
  </si>
  <si>
    <t>Out$</t>
  </si>
  <si>
    <t>In$</t>
  </si>
  <si>
    <t>Balance</t>
  </si>
  <si>
    <t>Target</t>
  </si>
  <si>
    <t>Monthly</t>
  </si>
  <si>
    <t>Daily</t>
  </si>
  <si>
    <t>Draw</t>
  </si>
  <si>
    <t>Minimum</t>
  </si>
  <si>
    <t xml:space="preserve">New </t>
  </si>
  <si>
    <t xml:space="preserve">Total </t>
  </si>
  <si>
    <t>Drawn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</si>
</sst>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[$$-409]* #,##0.00_ ;_-[$$-409]* \-#,##0.00\ ;_-[$$-409]* &quot;-&quot;??_ ;_-@_ "/>
    <numFmt numFmtId="165" formatCode="[$-409]d\-mmm;@"/>
    <numFmt numFmtId="166" formatCode="0.0%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9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2" fillId="2" borderId="0" xfId="0" applyFont="1" applyFill="1" applyAlignment="1">
      <alignment horizontal="center"/>
    </xf>
    <xf numFmtId="9" fontId="0" fillId="0" borderId="0" xfId="0" applyNumberFormat="1"/>
    <xf numFmtId="10" fontId="0" fillId="0" borderId="0" xfId="0" applyNumberFormat="1"/>
    <xf numFmtId="165" fontId="0" fillId="0" borderId="0" xfId="0" applyNumberFormat="1"/>
    <xf numFmtId="164" fontId="0" fillId="0" borderId="0" xfId="0" applyNumberFormat="1"/>
    <xf numFmtId="0" fontId="0" fillId="2" borderId="0" xfId="0" applyFill="1"/>
    <xf numFmtId="1" fontId="0" fillId="0" borderId="0" xfId="0" applyNumberFormat="1"/>
    <xf numFmtId="2" fontId="0" fillId="0" borderId="0" xfId="0" applyNumberFormat="1"/>
    <xf numFmtId="2" fontId="2" fillId="0" borderId="0" xfId="0" applyNumberFormat="1" applyFont="1" applyAlignment="1">
      <alignment horizontal="center"/>
    </xf>
    <xf numFmtId="164" fontId="0" fillId="2" borderId="0" xfId="0" applyNumberFormat="1" applyFill="1"/>
    <xf numFmtId="164" fontId="2" fillId="0" borderId="0" xfId="0" applyNumberFormat="1" applyFont="1"/>
    <xf numFmtId="164" fontId="0" fillId="3" borderId="0" xfId="0" applyNumberFormat="1" applyFill="1"/>
    <xf numFmtId="166" fontId="0" fillId="3" borderId="0" xfId="1" applyNumberFormat="1" applyFont="1" applyFill="1"/>
    <xf numFmtId="0" fontId="4" fillId="0" borderId="0" xfId="0" applyFont="1" applyAlignment="1">
      <alignment horizontal="center"/>
    </xf>
    <xf numFmtId="0" fontId="3" fillId="0" borderId="0" xfId="0" applyFont="1"/>
    <xf numFmtId="164" fontId="4" fillId="0" borderId="0" xfId="0" applyNumberFormat="1" applyFont="1"/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BF6B06-6E9B-4378-B632-81DE2A9DD845}">
  <dimension ref="A1:BI35"/>
  <sheetViews>
    <sheetView tabSelected="1" workbookViewId="0">
      <pane ySplit="5" topLeftCell="A6" activePane="bottomLeft" state="frozen"/>
      <selection activeCell="B1" sqref="B1"/>
      <selection pane="bottomLeft" activeCell="C11" sqref="C11"/>
    </sheetView>
  </sheetViews>
  <sheetFormatPr defaultRowHeight="14.4" x14ac:dyDescent="0.3"/>
  <cols>
    <col min="1" max="1" width="8.5546875" bestFit="1" customWidth="1"/>
    <col min="2" max="2" width="14.88671875" bestFit="1" customWidth="1"/>
    <col min="3" max="3" width="8.5546875" bestFit="1" customWidth="1"/>
    <col min="4" max="4" width="10.6640625" bestFit="1" customWidth="1"/>
    <col min="5" max="5" width="10.88671875" bestFit="1" customWidth="1"/>
    <col min="6" max="6" width="10" hidden="1" customWidth="1"/>
    <col min="7" max="7" width="12" hidden="1" customWidth="1"/>
    <col min="8" max="8" width="5" hidden="1" customWidth="1"/>
    <col min="9" max="9" width="12" hidden="1" customWidth="1"/>
    <col min="10" max="10" width="3.6640625" style="8" customWidth="1"/>
    <col min="11" max="11" width="6.6640625" bestFit="1" customWidth="1"/>
    <col min="12" max="12" width="4.21875" bestFit="1" customWidth="1"/>
    <col min="13" max="13" width="10.109375" bestFit="1" customWidth="1"/>
    <col min="14" max="16" width="8.6640625" bestFit="1" customWidth="1"/>
    <col min="17" max="17" width="3.6640625" style="8" customWidth="1"/>
    <col min="18" max="18" width="6.5546875" bestFit="1" customWidth="1"/>
    <col min="19" max="19" width="4.21875" bestFit="1" customWidth="1"/>
    <col min="20" max="20" width="13.6640625" bestFit="1" customWidth="1"/>
    <col min="21" max="21" width="12.109375" bestFit="1" customWidth="1"/>
    <col min="22" max="22" width="12.21875" bestFit="1" customWidth="1"/>
    <col min="23" max="23" width="12.109375" bestFit="1" customWidth="1"/>
    <col min="24" max="24" width="9.5546875" hidden="1" customWidth="1"/>
    <col min="25" max="25" width="9.5546875" style="10" hidden="1" customWidth="1"/>
    <col min="26" max="26" width="3.5546875" style="8" customWidth="1"/>
    <col min="27" max="27" width="7" bestFit="1" customWidth="1"/>
    <col min="28" max="28" width="4.21875" bestFit="1" customWidth="1"/>
    <col min="29" max="29" width="17.21875" bestFit="1" customWidth="1"/>
    <col min="30" max="30" width="15.6640625" bestFit="1" customWidth="1"/>
    <col min="31" max="31" width="15.88671875" bestFit="1" customWidth="1"/>
    <col min="32" max="32" width="15.6640625" bestFit="1" customWidth="1"/>
    <col min="33" max="33" width="12.5546875" hidden="1" customWidth="1"/>
    <col min="34" max="34" width="12.5546875" style="10" hidden="1" customWidth="1"/>
    <col min="35" max="35" width="4" style="8" customWidth="1"/>
    <col min="36" max="36" width="7" bestFit="1" customWidth="1"/>
    <col min="37" max="37" width="4.21875" bestFit="1" customWidth="1"/>
    <col min="38" max="38" width="20.6640625" bestFit="1" customWidth="1"/>
    <col min="39" max="39" width="19.21875" bestFit="1" customWidth="1"/>
    <col min="40" max="40" width="19.5546875" bestFit="1" customWidth="1"/>
    <col min="41" max="41" width="19.21875" bestFit="1" customWidth="1"/>
    <col min="42" max="42" width="15.6640625" hidden="1" customWidth="1"/>
    <col min="43" max="43" width="12.5546875" style="10" hidden="1" customWidth="1"/>
    <col min="44" max="44" width="4.44140625" style="8" customWidth="1"/>
    <col min="45" max="45" width="6.77734375" bestFit="1" customWidth="1"/>
    <col min="46" max="46" width="4.21875" bestFit="1" customWidth="1"/>
    <col min="47" max="48" width="24.21875" bestFit="1" customWidth="1"/>
    <col min="49" max="49" width="23.21875" bestFit="1" customWidth="1"/>
    <col min="50" max="50" width="22.77734375" bestFit="1" customWidth="1"/>
    <col min="51" max="51" width="19.77734375" hidden="1" customWidth="1"/>
    <col min="52" max="52" width="12.5546875" style="10" hidden="1" customWidth="1"/>
    <col min="53" max="53" width="4.5546875" style="8" customWidth="1"/>
    <col min="54" max="54" width="6.5546875" bestFit="1" customWidth="1"/>
    <col min="55" max="55" width="4.21875" bestFit="1" customWidth="1"/>
    <col min="56" max="57" width="27.77734375" bestFit="1" customWidth="1"/>
    <col min="58" max="58" width="26.88671875" bestFit="1" customWidth="1"/>
    <col min="59" max="59" width="27.77734375" bestFit="1" customWidth="1"/>
    <col min="60" max="60" width="22.88671875" hidden="1" customWidth="1"/>
    <col min="61" max="61" width="12.5546875" style="10" hidden="1" customWidth="1"/>
  </cols>
  <sheetData>
    <row r="1" spans="1:61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>
        <f>IF(B5&gt;599,B5*D$2,G1)</f>
        <v>1.25</v>
      </c>
      <c r="G1">
        <f>IF(B5&gt;199,B5*C$2,B5*B$2)</f>
        <v>1.25</v>
      </c>
      <c r="H1">
        <f>IF(B5&gt;599,100%/D$2,I1)</f>
        <v>20</v>
      </c>
      <c r="I1">
        <f>IF(B5&gt;199,100%/C$2,100%/B$2)</f>
        <v>20</v>
      </c>
      <c r="K1" s="2" t="s">
        <v>15</v>
      </c>
      <c r="L1" s="2" t="s">
        <v>14</v>
      </c>
      <c r="M1" s="2" t="s">
        <v>19</v>
      </c>
      <c r="N1" s="2" t="s">
        <v>16</v>
      </c>
      <c r="O1" s="2" t="s">
        <v>17</v>
      </c>
      <c r="P1" s="2" t="s">
        <v>18</v>
      </c>
      <c r="Q1" s="3"/>
      <c r="R1" s="2" t="s">
        <v>15</v>
      </c>
      <c r="S1" s="2" t="s">
        <v>14</v>
      </c>
      <c r="T1" s="2" t="s">
        <v>19</v>
      </c>
      <c r="U1" s="2" t="s">
        <v>16</v>
      </c>
      <c r="V1" s="2" t="s">
        <v>17</v>
      </c>
      <c r="W1" s="2" t="s">
        <v>18</v>
      </c>
      <c r="X1" s="2"/>
      <c r="Y1" s="11"/>
      <c r="Z1" s="3"/>
      <c r="AA1" s="2" t="s">
        <v>15</v>
      </c>
      <c r="AB1" s="2" t="s">
        <v>14</v>
      </c>
      <c r="AC1" s="2" t="s">
        <v>19</v>
      </c>
      <c r="AD1" s="2" t="s">
        <v>16</v>
      </c>
      <c r="AE1" s="2" t="s">
        <v>17</v>
      </c>
      <c r="AF1" s="2" t="s">
        <v>18</v>
      </c>
      <c r="AG1" s="2"/>
      <c r="AH1" s="11"/>
      <c r="AJ1" s="2" t="s">
        <v>15</v>
      </c>
      <c r="AK1" s="2" t="s">
        <v>14</v>
      </c>
      <c r="AL1" s="2" t="s">
        <v>19</v>
      </c>
      <c r="AM1" s="2" t="s">
        <v>16</v>
      </c>
      <c r="AN1" s="2" t="s">
        <v>17</v>
      </c>
      <c r="AO1" s="2" t="s">
        <v>18</v>
      </c>
      <c r="AP1" s="2"/>
      <c r="AQ1" s="11"/>
      <c r="AS1" s="2" t="s">
        <v>15</v>
      </c>
      <c r="AT1" s="2" t="s">
        <v>14</v>
      </c>
      <c r="AU1" s="2" t="s">
        <v>19</v>
      </c>
      <c r="AV1" s="2" t="s">
        <v>16</v>
      </c>
      <c r="AW1" s="2" t="s">
        <v>17</v>
      </c>
      <c r="AX1" s="2" t="s">
        <v>18</v>
      </c>
      <c r="AY1" s="2"/>
      <c r="AZ1" s="11"/>
      <c r="BB1" s="2" t="s">
        <v>15</v>
      </c>
      <c r="BC1" s="2" t="s">
        <v>14</v>
      </c>
      <c r="BD1" s="2" t="s">
        <v>19</v>
      </c>
      <c r="BE1" s="2" t="s">
        <v>16</v>
      </c>
      <c r="BF1" s="2" t="s">
        <v>17</v>
      </c>
      <c r="BG1" s="2" t="s">
        <v>18</v>
      </c>
      <c r="BH1" s="2"/>
      <c r="BI1" s="11"/>
    </row>
    <row r="2" spans="1:61" x14ac:dyDescent="0.3">
      <c r="A2" s="2" t="s">
        <v>9</v>
      </c>
      <c r="B2" s="4">
        <v>0.05</v>
      </c>
      <c r="C2" s="4">
        <v>7.0000000000000007E-2</v>
      </c>
      <c r="D2" s="4">
        <v>0.08</v>
      </c>
      <c r="E2" s="5">
        <v>9.5000000000000001E-2</v>
      </c>
      <c r="F2">
        <f>IF($B$5&gt;599,$D$2*M2,$G2)</f>
        <v>1.25</v>
      </c>
      <c r="G2">
        <f>IF($B$5&gt;199,$C$2*M2,$B$2*M2)</f>
        <v>1.25</v>
      </c>
      <c r="K2" s="6">
        <f ca="1">TODAY()</f>
        <v>46258</v>
      </c>
      <c r="L2">
        <v>1</v>
      </c>
      <c r="M2" s="7">
        <f>B5</f>
        <v>25</v>
      </c>
      <c r="N2" s="7">
        <f>IF($B$5&gt;2499,$E$2*M2,$F2)</f>
        <v>1.25</v>
      </c>
      <c r="O2" s="7">
        <f>IF(M2*$B$10&gt;$B$9,M2*$B$10,0)</f>
        <v>0</v>
      </c>
      <c r="P2" s="7">
        <f>IF(N2-O2&gt;($B$5-0.01),N2-O2,0)</f>
        <v>0</v>
      </c>
      <c r="R2" s="6">
        <f ca="1">K31+1</f>
        <v>46288</v>
      </c>
      <c r="S2">
        <f>L31+1</f>
        <v>31</v>
      </c>
      <c r="T2" s="7">
        <f>M31+P31</f>
        <v>75</v>
      </c>
      <c r="U2" s="7">
        <f>IF($B$5&gt;2499,($E$2*T2)+N31-P31-O31,X2)</f>
        <v>3.75</v>
      </c>
      <c r="V2" s="7">
        <f>IF(T2*$B$10&gt;$B$9,T2*$B$10,0)</f>
        <v>0</v>
      </c>
      <c r="W2" s="7">
        <f>IF(U2-V2&gt;($B$5-0.01),U2-V2,0)</f>
        <v>0</v>
      </c>
      <c r="X2" s="10">
        <f>IF($B$5&gt;599,($D$2*T2)+N31-P31-O31,Y2)</f>
        <v>3.75</v>
      </c>
      <c r="Y2" s="10">
        <f>IF($B$5&gt;199,($C$2*T2)+N31-P31-O31,($B$2*T2)+N31-P31-O31)</f>
        <v>3.75</v>
      </c>
      <c r="Z2" s="12"/>
      <c r="AA2" s="6">
        <f ca="1">R31+1</f>
        <v>46318</v>
      </c>
      <c r="AB2">
        <f>S31+1</f>
        <v>61</v>
      </c>
      <c r="AC2" s="7">
        <f>T31+W31</f>
        <v>277.17946875000001</v>
      </c>
      <c r="AD2" s="7">
        <f>IF($B$5&gt;2499,($E$2*AC2)+U31-W31-V31,AG2)</f>
        <v>27.717946874999999</v>
      </c>
      <c r="AE2" s="7">
        <f>IF(AC2*$B$10&gt;$B$9,AC2*$B$10,0)</f>
        <v>0</v>
      </c>
      <c r="AF2" s="7">
        <f>IF(AD2-AE2&gt;($B$5-0.01),AD2-AE2,0)</f>
        <v>27.717946874999999</v>
      </c>
      <c r="AG2" s="10">
        <f>IF($B$5&gt;599,($D$2*AC2)+U31-W31,AH2)</f>
        <v>27.717946874999999</v>
      </c>
      <c r="AH2" s="10">
        <f>IF($B$5&gt;199,($C$2*AC2)+U31-W31,($B$2*AC2)+U31-W31-V31)</f>
        <v>27.717946874999999</v>
      </c>
      <c r="AJ2" s="6">
        <f ca="1">AA31+1</f>
        <v>46348</v>
      </c>
      <c r="AK2">
        <f>AB31+1</f>
        <v>91</v>
      </c>
      <c r="AL2" s="7">
        <f>AC31+AD31-AF31-AG31</f>
        <v>641.82494335092997</v>
      </c>
      <c r="AM2" s="7">
        <f>IF($B$5&gt;2499,($E$2*AL2)+AD31-AF31-AE31,AP2)</f>
        <v>32.091247167546499</v>
      </c>
      <c r="AN2" s="7">
        <f>IF(AL2*$B$10&gt;$B$9,AL2*$B$10,0)</f>
        <v>16.045623583773249</v>
      </c>
      <c r="AO2" s="7">
        <f>IF(AM2-AN2&gt;($B$5-0.01),AM2-AN2,0)</f>
        <v>0</v>
      </c>
      <c r="AP2" s="10">
        <f>IF($B$5&gt;599,($D$2*AL2)+AD31-AF31,AQ2)</f>
        <v>32.091247167546499</v>
      </c>
      <c r="AQ2" s="10">
        <f>IF($B$5&gt;199,($C$2*AL2)+AD31-AF31,($B$2*AL2)+AD31-AF31-AE31)</f>
        <v>32.091247167546499</v>
      </c>
      <c r="AS2" s="6">
        <f ca="1">AJ31+1</f>
        <v>46378</v>
      </c>
      <c r="AT2">
        <f>AK31+1</f>
        <v>121</v>
      </c>
      <c r="AU2" s="7">
        <f>AL31+AM31-AO31-AP31</f>
        <v>1273.0017071774373</v>
      </c>
      <c r="AV2" s="7">
        <f>IF($B$5&gt;2499,($E$2*AU2)+AM31-AO31-AN31,AY2)</f>
        <v>63.650085358871863</v>
      </c>
      <c r="AW2" s="7">
        <f>IF(AU2*$B$10&gt;$B$9,AU2*$B$10,0)</f>
        <v>31.825042679435935</v>
      </c>
      <c r="AX2" s="7">
        <f>IF(AV2-AW2&gt;($B$5-0.01),AV2-AW2,0)</f>
        <v>31.825042679435928</v>
      </c>
      <c r="AY2" s="10">
        <f>IF($B$5&gt;599,($D$2*AU2)+AM31-AO31,AZ2)</f>
        <v>63.650085358871863</v>
      </c>
      <c r="AZ2" s="10">
        <f>IF($B$5&gt;199,($C$2*AU2)+AM31-AO31,($B$2*AU2)+AM31-AO31-AN31)</f>
        <v>63.650085358871863</v>
      </c>
      <c r="BB2" s="6">
        <f ca="1">AS31+1</f>
        <v>46408</v>
      </c>
      <c r="BC2">
        <f>AT31+1</f>
        <v>151</v>
      </c>
      <c r="BD2" s="7">
        <f>AU31+AV31-AX31-AW31</f>
        <v>2605.0801064304051</v>
      </c>
      <c r="BE2" s="7">
        <f>IF($B$5&gt;2499,($E$2*BD2)+AV31-AX31-AW31,BH2)</f>
        <v>130.25400532152025</v>
      </c>
      <c r="BF2" s="7">
        <f>IF(BD2*$B$10&gt;$B$9,BD2*$B$10,0)</f>
        <v>65.127002660760127</v>
      </c>
      <c r="BG2" s="7">
        <f>IF(BE2-BF2&gt;($B$5-0.01),BE2-BF2,0)</f>
        <v>65.127002660760127</v>
      </c>
      <c r="BH2" s="10">
        <f>IF($B$5&gt;599,($D$2*BD2)+AV31-AX31,BI2)</f>
        <v>130.25400532152025</v>
      </c>
      <c r="BI2" s="10">
        <f>IF($B$5&gt;199,($C$2*BD2)+AV31-AX31,($B$2*BD2)+AV31-AX31-AW31)</f>
        <v>130.25400532152025</v>
      </c>
    </row>
    <row r="3" spans="1:61" x14ac:dyDescent="0.3">
      <c r="A3" s="2" t="s">
        <v>12</v>
      </c>
      <c r="B3" t="s">
        <v>5</v>
      </c>
      <c r="C3" t="s">
        <v>6</v>
      </c>
      <c r="D3" t="s">
        <v>7</v>
      </c>
      <c r="E3" t="s">
        <v>8</v>
      </c>
      <c r="F3">
        <f>IF($B$5&gt;599,($D$2*M3)+N2-P2-O2,$G3)</f>
        <v>2.5</v>
      </c>
      <c r="G3">
        <f t="shared" ref="G3" si="0">IF($B$5&gt;199,($C$2*M3)+N2-P2-O2,($B$2*M3)+N2-P2-O2)</f>
        <v>2.5</v>
      </c>
      <c r="K3" s="6">
        <f ca="1">K2+1</f>
        <v>46259</v>
      </c>
      <c r="L3">
        <f>L2+1</f>
        <v>2</v>
      </c>
      <c r="M3" s="7">
        <f>M2+P2</f>
        <v>25</v>
      </c>
      <c r="N3" s="7">
        <f>IF($B$5&gt;2499,($E$2*M3)+N2-P2-O2,$F3)</f>
        <v>2.5</v>
      </c>
      <c r="O3" s="7">
        <f t="shared" ref="O3:O31" si="1">IF(M3*$B$10&gt;$B$9,M3*$B$10,0)</f>
        <v>0</v>
      </c>
      <c r="P3" s="7">
        <f>IF(N3-O3&gt;($B$5-0.01),N3-O3,0)</f>
        <v>0</v>
      </c>
      <c r="R3" s="6">
        <f t="shared" ref="R3:S5" ca="1" si="2">R2+1</f>
        <v>46289</v>
      </c>
      <c r="S3">
        <f t="shared" si="2"/>
        <v>32</v>
      </c>
      <c r="T3" s="7">
        <f>T2+W2</f>
        <v>75</v>
      </c>
      <c r="U3" s="7">
        <f t="shared" ref="U3:U31" si="3">IF($B$5&gt;2499,($E$2*T3)+U2-W2-V2,X3)</f>
        <v>7.5</v>
      </c>
      <c r="V3" s="7">
        <f t="shared" ref="V3:V31" si="4">IF(T3*$B$10&gt;$B$9,T3*$B$10,0)</f>
        <v>0</v>
      </c>
      <c r="W3" s="7">
        <f>IF(U3-V3&gt;($B$5-0.01),U3-V3,0)</f>
        <v>0</v>
      </c>
      <c r="X3" s="10">
        <f>IF($B$5&gt;599,($D$2*T3)+U2-V2-W2,Y3)</f>
        <v>7.5</v>
      </c>
      <c r="Y3" s="10">
        <f t="shared" ref="Y3:Y31" si="5">IF($B$5&gt;199,($C$2*T3)+U2-W2-V2,($B$2*T3)+U2-W2-V2)</f>
        <v>7.5</v>
      </c>
      <c r="Z3" s="12"/>
      <c r="AA3" s="6">
        <f t="shared" ref="AA3:AB5" ca="1" si="6">AA2+1</f>
        <v>46319</v>
      </c>
      <c r="AB3">
        <f t="shared" si="6"/>
        <v>62</v>
      </c>
      <c r="AC3" s="7">
        <f t="shared" ref="AC3:AC12" si="7">AC2+AF2</f>
        <v>304.89741562500001</v>
      </c>
      <c r="AD3" s="7">
        <f t="shared" ref="AD3:AD31" si="8">IF($B$5&gt;2499,($E$2*AC3)+AD2-AF2-AE2,AG3)</f>
        <v>15.244870781249997</v>
      </c>
      <c r="AE3" s="7">
        <f t="shared" ref="AE3:AE31" si="9">IF(AC3*$B$10&gt;$B$9,AC3*$B$10,0)</f>
        <v>0</v>
      </c>
      <c r="AF3" s="7">
        <f>IF(AD3-AE3&gt;($B$5-0.01),AD3-AE3,0)</f>
        <v>0</v>
      </c>
      <c r="AG3" s="10">
        <f>IF($B$5&gt;599,($D$2*AC3)+AD2,AH3)</f>
        <v>15.244870781249997</v>
      </c>
      <c r="AH3" s="10">
        <f t="shared" ref="AH3:AH24" si="10">IF($B$5&gt;199,($C$2*AC3)+AD2-AF2-AE2,($B$2*AC3)+AD2-AF2-AE2)</f>
        <v>15.244870781249997</v>
      </c>
      <c r="AJ3" s="6">
        <f t="shared" ref="AJ3:AK5" ca="1" si="11">AJ2+1</f>
        <v>46349</v>
      </c>
      <c r="AK3">
        <f t="shared" si="11"/>
        <v>92</v>
      </c>
      <c r="AL3" s="7">
        <f t="shared" ref="AL3:AL12" si="12">AL2+AO2</f>
        <v>641.82494335092997</v>
      </c>
      <c r="AM3" s="7">
        <f t="shared" ref="AM3:AM31" si="13">IF($B$5&gt;2499,($E$2*AL3)+AM2-AO2-AN2,AP3)</f>
        <v>48.136870751319748</v>
      </c>
      <c r="AN3" s="7">
        <f t="shared" ref="AN3:AN31" si="14">IF(AL3*$B$10&gt;$B$9,AL3*$B$10,0)</f>
        <v>16.045623583773249</v>
      </c>
      <c r="AO3" s="7">
        <f>IF(AM3-AN3&gt;($B$5-0.01),AM3-AN3,0)</f>
        <v>32.091247167546499</v>
      </c>
      <c r="AP3" s="10">
        <f>IF($B$5&gt;599,($D$2*AL3)+AM2,AQ3)</f>
        <v>48.136870751319748</v>
      </c>
      <c r="AQ3" s="10">
        <f t="shared" ref="AQ3:AQ24" si="15">IF($B$5&gt;199,($C$2*AL3)+AM2-AO2-AN2,($B$2*AL3)+AM2-AO2-AN2)</f>
        <v>48.136870751319748</v>
      </c>
      <c r="AS3" s="6">
        <f t="shared" ref="AS3:AT5" ca="1" si="16">AS2+1</f>
        <v>46379</v>
      </c>
      <c r="AT3">
        <f t="shared" si="16"/>
        <v>122</v>
      </c>
      <c r="AU3" s="7">
        <f t="shared" ref="AU3:AU12" si="17">AU2+AX2</f>
        <v>1304.8267498568732</v>
      </c>
      <c r="AV3" s="7">
        <f t="shared" ref="AV3:AV31" si="18">IF($B$5&gt;2499,($E$2*AU3)+AV2-AX2-AW2,AY3)</f>
        <v>65.24133749284367</v>
      </c>
      <c r="AW3" s="7">
        <f t="shared" ref="AW3:AW31" si="19">IF(AU3*$B$10&gt;$B$9,AU3*$B$10,0)</f>
        <v>32.620668746421835</v>
      </c>
      <c r="AX3" s="7">
        <f>IF(AV3-AW3&gt;($B$5-0.01),AV3-AW3,0)</f>
        <v>32.620668746421835</v>
      </c>
      <c r="AY3" s="10">
        <f>IF($B$5&gt;599,($D$2*AU3)+AV2,AZ3)</f>
        <v>65.24133749284367</v>
      </c>
      <c r="AZ3" s="10">
        <f t="shared" ref="AZ3:AZ24" si="20">IF($B$5&gt;199,($C$2*AU3)+AV2-AX2-AW2,($B$2*AU3)+AV2-AX2-AW2)</f>
        <v>65.24133749284367</v>
      </c>
      <c r="BB3" s="6">
        <f t="shared" ref="BB3:BC5" ca="1" si="21">BB2+1</f>
        <v>46409</v>
      </c>
      <c r="BC3">
        <f t="shared" si="21"/>
        <v>152</v>
      </c>
      <c r="BD3" s="7">
        <f t="shared" ref="BD3:BD12" si="22">BD2+BG2</f>
        <v>2670.207109091165</v>
      </c>
      <c r="BE3" s="7">
        <f t="shared" ref="BE3:BE31" si="23">IF($B$5&gt;2499,($E$2*BD3)+BE2-BG2-BF2,BH3)</f>
        <v>133.51035545455829</v>
      </c>
      <c r="BF3" s="7">
        <f t="shared" ref="BF3:BF31" si="24">IF(BD3*$B$10&gt;$B$9,BD3*$B$10,0)</f>
        <v>66.755177727279133</v>
      </c>
      <c r="BG3" s="7">
        <f>IF(BE3-BF3&gt;($B$5-0.01),BE3-BF3,0)</f>
        <v>66.755177727279161</v>
      </c>
      <c r="BH3" s="10">
        <f>IF($B$5&gt;599,($D$2*BD3)+BE2,BI3)</f>
        <v>133.51035545455829</v>
      </c>
      <c r="BI3" s="10">
        <f t="shared" ref="BI3:BI24" si="25">IF($B$5&gt;199,($C$2*BD3)+BE2-BG2-BF2,($B$2*BD3)+BE2-BG2-BF2)</f>
        <v>133.51035545455829</v>
      </c>
    </row>
    <row r="4" spans="1:61" x14ac:dyDescent="0.3">
      <c r="B4" s="2" t="s">
        <v>13</v>
      </c>
      <c r="C4" s="2" t="s">
        <v>9</v>
      </c>
      <c r="D4" s="2" t="s">
        <v>10</v>
      </c>
      <c r="E4" s="2" t="s">
        <v>11</v>
      </c>
      <c r="F4">
        <f t="shared" ref="F4:F6" si="26">IF($B$5&gt;599,($D$2*M4)+N3-P3-O3,$G4)</f>
        <v>3.75</v>
      </c>
      <c r="G4">
        <f t="shared" ref="G4:G6" si="27">IF($B$5&gt;199,($C$2*M4)+N3-P3-O3,($B$2*M4)+N3-P3-O3)</f>
        <v>3.75</v>
      </c>
      <c r="K4" s="6">
        <f t="shared" ref="K4:K31" ca="1" si="28">K3+1</f>
        <v>46260</v>
      </c>
      <c r="L4">
        <f t="shared" ref="L4:L31" si="29">L3+1</f>
        <v>3</v>
      </c>
      <c r="M4" s="7">
        <f t="shared" ref="M4:M12" si="30">M3+P3</f>
        <v>25</v>
      </c>
      <c r="N4" s="7">
        <f t="shared" ref="N4:N31" si="31">IF($B$5&gt;2499,($E$2*M4)+N3-P3-O3,$F4)</f>
        <v>3.75</v>
      </c>
      <c r="O4" s="7">
        <f t="shared" si="1"/>
        <v>0</v>
      </c>
      <c r="P4" s="7">
        <f t="shared" ref="P4:P29" si="32">IF(N4-O4&gt;($B$5-0.01),N4-O4,0)</f>
        <v>0</v>
      </c>
      <c r="R4" s="6">
        <f t="shared" ca="1" si="2"/>
        <v>46290</v>
      </c>
      <c r="S4">
        <f t="shared" si="2"/>
        <v>33</v>
      </c>
      <c r="T4" s="7">
        <f t="shared" ref="T4:T31" si="33">T3+W3</f>
        <v>75</v>
      </c>
      <c r="U4" s="7">
        <f t="shared" si="3"/>
        <v>11.25</v>
      </c>
      <c r="V4" s="7">
        <f t="shared" si="4"/>
        <v>0</v>
      </c>
      <c r="W4" s="7">
        <f t="shared" ref="W4:W31" si="34">IF(U4-V4&gt;($B$5-0.01),U4-V4,0)</f>
        <v>0</v>
      </c>
      <c r="X4" s="10">
        <f t="shared" ref="X4:X31" si="35">IF($B$5&gt;599,($D$2*T4)+U3-V3-W3,Y4)</f>
        <v>11.25</v>
      </c>
      <c r="Y4" s="10">
        <f t="shared" si="5"/>
        <v>11.25</v>
      </c>
      <c r="Z4" s="12"/>
      <c r="AA4" s="6">
        <f t="shared" ca="1" si="6"/>
        <v>46320</v>
      </c>
      <c r="AB4">
        <f t="shared" si="6"/>
        <v>63</v>
      </c>
      <c r="AC4" s="7">
        <f t="shared" si="7"/>
        <v>304.89741562500001</v>
      </c>
      <c r="AD4" s="7">
        <f t="shared" si="8"/>
        <v>30.489741562499997</v>
      </c>
      <c r="AE4" s="7">
        <f t="shared" si="9"/>
        <v>0</v>
      </c>
      <c r="AF4" s="7">
        <f t="shared" ref="AF4:AF31" si="36">IF(AD4-AE4&gt;($B$5-0.01),AD4-AE4,0)</f>
        <v>30.489741562499997</v>
      </c>
      <c r="AG4" s="10">
        <f t="shared" ref="AG4:AG31" si="37">IF($B$5&gt;599,($D$2*AC4)+AD3,AH4)</f>
        <v>30.489741562499997</v>
      </c>
      <c r="AH4" s="10">
        <f t="shared" si="10"/>
        <v>30.489741562499997</v>
      </c>
      <c r="AJ4" s="6">
        <f t="shared" ca="1" si="11"/>
        <v>46350</v>
      </c>
      <c r="AK4">
        <f t="shared" si="11"/>
        <v>93</v>
      </c>
      <c r="AL4" s="7">
        <f t="shared" si="12"/>
        <v>673.91619051847647</v>
      </c>
      <c r="AM4" s="7">
        <f t="shared" si="13"/>
        <v>33.695809525923835</v>
      </c>
      <c r="AN4" s="7">
        <f t="shared" si="14"/>
        <v>16.847904762961914</v>
      </c>
      <c r="AO4" s="7">
        <f t="shared" ref="AO4:AO31" si="38">IF(AM4-AN4&gt;($B$5-0.01),AM4-AN4,0)</f>
        <v>0</v>
      </c>
      <c r="AP4" s="10">
        <f t="shared" ref="AP4:AP31" si="39">IF($B$5&gt;599,($D$2*AL4)+AM3,AQ4)</f>
        <v>33.695809525923835</v>
      </c>
      <c r="AQ4" s="10">
        <f t="shared" si="15"/>
        <v>33.695809525923835</v>
      </c>
      <c r="AS4" s="6">
        <f t="shared" ca="1" si="16"/>
        <v>46380</v>
      </c>
      <c r="AT4">
        <f t="shared" si="16"/>
        <v>123</v>
      </c>
      <c r="AU4" s="7">
        <f t="shared" si="17"/>
        <v>1337.4474186032951</v>
      </c>
      <c r="AV4" s="7">
        <f t="shared" si="18"/>
        <v>66.872370930164749</v>
      </c>
      <c r="AW4" s="7">
        <f t="shared" si="19"/>
        <v>33.436185465082382</v>
      </c>
      <c r="AX4" s="7">
        <f t="shared" ref="AX4:AX31" si="40">IF(AV4-AW4&gt;($B$5-0.01),AV4-AW4,0)</f>
        <v>33.436185465082367</v>
      </c>
      <c r="AY4" s="10">
        <f t="shared" ref="AY4:AY31" si="41">IF($B$5&gt;599,($D$2*AU4)+AV3,AZ4)</f>
        <v>66.872370930164749</v>
      </c>
      <c r="AZ4" s="10">
        <f t="shared" si="20"/>
        <v>66.872370930164749</v>
      </c>
      <c r="BB4" s="6">
        <f t="shared" ca="1" si="21"/>
        <v>46410</v>
      </c>
      <c r="BC4">
        <f t="shared" si="21"/>
        <v>153</v>
      </c>
      <c r="BD4" s="7">
        <f t="shared" si="22"/>
        <v>2736.9622868184442</v>
      </c>
      <c r="BE4" s="7">
        <f t="shared" si="23"/>
        <v>136.84811434092222</v>
      </c>
      <c r="BF4" s="7">
        <f t="shared" si="24"/>
        <v>68.424057170461111</v>
      </c>
      <c r="BG4" s="7">
        <f t="shared" ref="BG4:BG31" si="42">IF(BE4-BF4&gt;($B$5-0.01),BE4-BF4,0)</f>
        <v>68.424057170461111</v>
      </c>
      <c r="BH4" s="10">
        <f t="shared" ref="BH4:BH31" si="43">IF($B$5&gt;599,($D$2*BD4)+BE3,BI4)</f>
        <v>136.84811434092222</v>
      </c>
      <c r="BI4" s="10">
        <f t="shared" si="25"/>
        <v>136.84811434092222</v>
      </c>
    </row>
    <row r="5" spans="1:61" x14ac:dyDescent="0.3">
      <c r="B5" s="14">
        <v>25</v>
      </c>
      <c r="C5" s="7">
        <f>IF(B5&gt;2499,B$5*E2,F1)</f>
        <v>1.25</v>
      </c>
      <c r="D5" s="9">
        <f>IF(B5&gt;2499,100%/E$2,H1)</f>
        <v>20</v>
      </c>
      <c r="E5" s="7">
        <v>25</v>
      </c>
      <c r="F5">
        <f t="shared" si="26"/>
        <v>5</v>
      </c>
      <c r="G5">
        <f t="shared" si="27"/>
        <v>5</v>
      </c>
      <c r="K5" s="6">
        <f t="shared" ca="1" si="28"/>
        <v>46261</v>
      </c>
      <c r="L5">
        <f t="shared" si="29"/>
        <v>4</v>
      </c>
      <c r="M5" s="7">
        <f t="shared" si="30"/>
        <v>25</v>
      </c>
      <c r="N5" s="7">
        <f t="shared" si="31"/>
        <v>5</v>
      </c>
      <c r="O5" s="7">
        <f t="shared" si="1"/>
        <v>0</v>
      </c>
      <c r="P5" s="7">
        <f t="shared" si="32"/>
        <v>0</v>
      </c>
      <c r="R5" s="6">
        <f t="shared" ca="1" si="2"/>
        <v>46291</v>
      </c>
      <c r="S5">
        <f t="shared" si="2"/>
        <v>34</v>
      </c>
      <c r="T5" s="7">
        <f t="shared" si="33"/>
        <v>75</v>
      </c>
      <c r="U5" s="7">
        <f t="shared" si="3"/>
        <v>15</v>
      </c>
      <c r="V5" s="7">
        <f t="shared" si="4"/>
        <v>0</v>
      </c>
      <c r="W5" s="7">
        <f t="shared" si="34"/>
        <v>0</v>
      </c>
      <c r="X5" s="10">
        <f t="shared" si="35"/>
        <v>15</v>
      </c>
      <c r="Y5" s="10">
        <f t="shared" si="5"/>
        <v>15</v>
      </c>
      <c r="Z5" s="12"/>
      <c r="AA5" s="6">
        <f t="shared" ca="1" si="6"/>
        <v>46321</v>
      </c>
      <c r="AB5">
        <f t="shared" si="6"/>
        <v>64</v>
      </c>
      <c r="AC5" s="7">
        <f t="shared" si="7"/>
        <v>335.38715718750001</v>
      </c>
      <c r="AD5" s="7">
        <f t="shared" si="8"/>
        <v>16.769357859375003</v>
      </c>
      <c r="AE5" s="7">
        <f t="shared" si="9"/>
        <v>0</v>
      </c>
      <c r="AF5" s="7">
        <f t="shared" si="36"/>
        <v>0</v>
      </c>
      <c r="AG5" s="10">
        <f t="shared" si="37"/>
        <v>16.769357859375003</v>
      </c>
      <c r="AH5" s="10">
        <f t="shared" si="10"/>
        <v>16.769357859375003</v>
      </c>
      <c r="AJ5" s="6">
        <f t="shared" ca="1" si="11"/>
        <v>46351</v>
      </c>
      <c r="AK5">
        <f t="shared" si="11"/>
        <v>94</v>
      </c>
      <c r="AL5" s="7">
        <f t="shared" si="12"/>
        <v>673.91619051847647</v>
      </c>
      <c r="AM5" s="7">
        <f t="shared" si="13"/>
        <v>50.543714288885752</v>
      </c>
      <c r="AN5" s="7">
        <f t="shared" si="14"/>
        <v>16.847904762961914</v>
      </c>
      <c r="AO5" s="7">
        <f t="shared" si="38"/>
        <v>33.695809525923835</v>
      </c>
      <c r="AP5" s="10">
        <f t="shared" si="39"/>
        <v>50.543714288885752</v>
      </c>
      <c r="AQ5" s="10">
        <f t="shared" si="15"/>
        <v>50.543714288885752</v>
      </c>
      <c r="AS5" s="6">
        <f t="shared" ca="1" si="16"/>
        <v>46381</v>
      </c>
      <c r="AT5">
        <f t="shared" si="16"/>
        <v>124</v>
      </c>
      <c r="AU5" s="7">
        <f t="shared" si="17"/>
        <v>1370.8836040683775</v>
      </c>
      <c r="AV5" s="7">
        <f t="shared" si="18"/>
        <v>68.544180203418875</v>
      </c>
      <c r="AW5" s="7">
        <f t="shared" si="19"/>
        <v>34.272090101709438</v>
      </c>
      <c r="AX5" s="7">
        <f t="shared" si="40"/>
        <v>34.272090101709438</v>
      </c>
      <c r="AY5" s="10">
        <f t="shared" si="41"/>
        <v>68.544180203418875</v>
      </c>
      <c r="AZ5" s="10">
        <f t="shared" si="20"/>
        <v>68.544180203418875</v>
      </c>
      <c r="BB5" s="6">
        <f t="shared" ca="1" si="21"/>
        <v>46411</v>
      </c>
      <c r="BC5">
        <f t="shared" si="21"/>
        <v>154</v>
      </c>
      <c r="BD5" s="7">
        <f t="shared" si="22"/>
        <v>2805.3863439889055</v>
      </c>
      <c r="BE5" s="7">
        <f t="shared" si="23"/>
        <v>140.26931719944531</v>
      </c>
      <c r="BF5" s="7">
        <f t="shared" si="24"/>
        <v>70.134658599722641</v>
      </c>
      <c r="BG5" s="7">
        <f t="shared" si="42"/>
        <v>70.13465859972267</v>
      </c>
      <c r="BH5" s="10">
        <f t="shared" si="43"/>
        <v>140.26931719944531</v>
      </c>
      <c r="BI5" s="10">
        <f t="shared" si="25"/>
        <v>140.26931719944531</v>
      </c>
    </row>
    <row r="6" spans="1:61" x14ac:dyDescent="0.3">
      <c r="F6">
        <f t="shared" si="26"/>
        <v>6.25</v>
      </c>
      <c r="G6">
        <f t="shared" si="27"/>
        <v>6.25</v>
      </c>
      <c r="K6" s="6">
        <f t="shared" ca="1" si="28"/>
        <v>46262</v>
      </c>
      <c r="L6">
        <f t="shared" si="29"/>
        <v>5</v>
      </c>
      <c r="M6" s="7">
        <f t="shared" si="30"/>
        <v>25</v>
      </c>
      <c r="N6" s="7">
        <f t="shared" si="31"/>
        <v>6.25</v>
      </c>
      <c r="O6" s="7">
        <f t="shared" si="1"/>
        <v>0</v>
      </c>
      <c r="P6" s="7">
        <f t="shared" si="32"/>
        <v>0</v>
      </c>
      <c r="R6" s="6">
        <f t="shared" ref="R6:R31" ca="1" si="44">R5+1</f>
        <v>46292</v>
      </c>
      <c r="S6">
        <f t="shared" ref="S6:S31" si="45">S5+1</f>
        <v>35</v>
      </c>
      <c r="T6" s="7">
        <f t="shared" si="33"/>
        <v>75</v>
      </c>
      <c r="U6" s="7">
        <f t="shared" si="3"/>
        <v>18.75</v>
      </c>
      <c r="V6" s="7">
        <f t="shared" si="4"/>
        <v>0</v>
      </c>
      <c r="W6" s="7">
        <f t="shared" si="34"/>
        <v>0</v>
      </c>
      <c r="X6" s="10">
        <f t="shared" si="35"/>
        <v>18.75</v>
      </c>
      <c r="Y6" s="10">
        <f t="shared" si="5"/>
        <v>18.75</v>
      </c>
      <c r="Z6" s="12"/>
      <c r="AA6" s="6">
        <f t="shared" ref="AA6:AA31" ca="1" si="46">AA5+1</f>
        <v>46322</v>
      </c>
      <c r="AB6">
        <f t="shared" ref="AB6:AB31" si="47">AB5+1</f>
        <v>65</v>
      </c>
      <c r="AC6" s="7">
        <f t="shared" si="7"/>
        <v>335.38715718750001</v>
      </c>
      <c r="AD6" s="7">
        <f t="shared" si="8"/>
        <v>33.538715718750005</v>
      </c>
      <c r="AE6" s="7">
        <f t="shared" si="9"/>
        <v>0</v>
      </c>
      <c r="AF6" s="7">
        <f t="shared" si="36"/>
        <v>33.538715718750005</v>
      </c>
      <c r="AG6" s="10">
        <f t="shared" si="37"/>
        <v>33.538715718750005</v>
      </c>
      <c r="AH6" s="10">
        <f t="shared" si="10"/>
        <v>33.538715718750005</v>
      </c>
      <c r="AJ6" s="6">
        <f t="shared" ref="AJ6:AJ31" ca="1" si="48">AJ5+1</f>
        <v>46352</v>
      </c>
      <c r="AK6">
        <f t="shared" ref="AK6:AK31" si="49">AK5+1</f>
        <v>95</v>
      </c>
      <c r="AL6" s="7">
        <f t="shared" si="12"/>
        <v>707.61200004440025</v>
      </c>
      <c r="AM6" s="7">
        <f t="shared" si="13"/>
        <v>35.380600002220007</v>
      </c>
      <c r="AN6" s="7">
        <f t="shared" si="14"/>
        <v>17.690300001110007</v>
      </c>
      <c r="AO6" s="7">
        <f t="shared" si="38"/>
        <v>0</v>
      </c>
      <c r="AP6" s="10">
        <f t="shared" si="39"/>
        <v>35.380600002220007</v>
      </c>
      <c r="AQ6" s="10">
        <f t="shared" si="15"/>
        <v>35.380600002220007</v>
      </c>
      <c r="AS6" s="6">
        <f t="shared" ref="AS6:AS31" ca="1" si="50">AS5+1</f>
        <v>46382</v>
      </c>
      <c r="AT6">
        <f t="shared" ref="AT6:AT31" si="51">AT5+1</f>
        <v>125</v>
      </c>
      <c r="AU6" s="7">
        <f t="shared" si="17"/>
        <v>1405.1556941700869</v>
      </c>
      <c r="AV6" s="7">
        <f t="shared" si="18"/>
        <v>70.257784708504346</v>
      </c>
      <c r="AW6" s="7">
        <f t="shared" si="19"/>
        <v>35.128892354252173</v>
      </c>
      <c r="AX6" s="7">
        <f t="shared" si="40"/>
        <v>35.128892354252173</v>
      </c>
      <c r="AY6" s="10">
        <f t="shared" si="41"/>
        <v>70.257784708504346</v>
      </c>
      <c r="AZ6" s="10">
        <f t="shared" si="20"/>
        <v>70.257784708504346</v>
      </c>
      <c r="BB6" s="6">
        <f t="shared" ref="BB6:BB31" ca="1" si="52">BB5+1</f>
        <v>46412</v>
      </c>
      <c r="BC6">
        <f t="shared" ref="BC6:BC31" si="53">BC5+1</f>
        <v>155</v>
      </c>
      <c r="BD6" s="7">
        <f t="shared" si="22"/>
        <v>2875.5210025886281</v>
      </c>
      <c r="BE6" s="7">
        <f t="shared" si="23"/>
        <v>143.77605012943144</v>
      </c>
      <c r="BF6" s="7">
        <f t="shared" si="24"/>
        <v>71.888025064715706</v>
      </c>
      <c r="BG6" s="7">
        <f t="shared" si="42"/>
        <v>71.888025064715734</v>
      </c>
      <c r="BH6" s="10">
        <f t="shared" si="43"/>
        <v>143.77605012943144</v>
      </c>
      <c r="BI6" s="10">
        <f t="shared" si="25"/>
        <v>143.77605012943144</v>
      </c>
    </row>
    <row r="7" spans="1:61" x14ac:dyDescent="0.3">
      <c r="A7" s="1" t="s">
        <v>20</v>
      </c>
      <c r="B7" s="1" t="s">
        <v>24</v>
      </c>
      <c r="F7">
        <f t="shared" ref="F7:F31" si="54">IF($B$5&gt;599,($D$2*M7)+N6-P6-O6,$G7)</f>
        <v>7.5</v>
      </c>
      <c r="G7">
        <f t="shared" ref="G7:G31" si="55">IF($B$5&gt;199,($C$2*M7)+N6-P6-O6,($B$2*M7)+N6-P6-O6)</f>
        <v>7.5</v>
      </c>
      <c r="K7" s="6">
        <f t="shared" ca="1" si="28"/>
        <v>46263</v>
      </c>
      <c r="L7">
        <f t="shared" si="29"/>
        <v>6</v>
      </c>
      <c r="M7" s="7">
        <f t="shared" si="30"/>
        <v>25</v>
      </c>
      <c r="N7" s="7">
        <f t="shared" si="31"/>
        <v>7.5</v>
      </c>
      <c r="O7" s="7">
        <f t="shared" si="1"/>
        <v>0</v>
      </c>
      <c r="P7" s="7">
        <f t="shared" si="32"/>
        <v>0</v>
      </c>
      <c r="R7" s="6">
        <f t="shared" ca="1" si="44"/>
        <v>46293</v>
      </c>
      <c r="S7">
        <f t="shared" si="45"/>
        <v>36</v>
      </c>
      <c r="T7" s="7">
        <f t="shared" si="33"/>
        <v>75</v>
      </c>
      <c r="U7" s="7">
        <f t="shared" si="3"/>
        <v>22.5</v>
      </c>
      <c r="V7" s="7">
        <f t="shared" si="4"/>
        <v>0</v>
      </c>
      <c r="W7" s="7">
        <f t="shared" si="34"/>
        <v>0</v>
      </c>
      <c r="X7" s="10">
        <f t="shared" si="35"/>
        <v>22.5</v>
      </c>
      <c r="Y7" s="10">
        <f>IF($B$5&gt;199,($C$2*T7)+U6-W6-V6,($B$2*T7)+U6-W6-V6)</f>
        <v>22.5</v>
      </c>
      <c r="Z7" s="12"/>
      <c r="AA7" s="6">
        <f t="shared" ca="1" si="46"/>
        <v>46323</v>
      </c>
      <c r="AB7">
        <f t="shared" si="47"/>
        <v>66</v>
      </c>
      <c r="AC7" s="7">
        <f t="shared" si="7"/>
        <v>368.92587290624999</v>
      </c>
      <c r="AD7" s="7">
        <f t="shared" si="8"/>
        <v>18.446293645312501</v>
      </c>
      <c r="AE7" s="7">
        <f t="shared" si="9"/>
        <v>0</v>
      </c>
      <c r="AF7" s="7">
        <f t="shared" si="36"/>
        <v>0</v>
      </c>
      <c r="AG7" s="10">
        <f t="shared" si="37"/>
        <v>18.446293645312501</v>
      </c>
      <c r="AH7" s="10">
        <f t="shared" si="10"/>
        <v>18.446293645312501</v>
      </c>
      <c r="AJ7" s="6">
        <f t="shared" ca="1" si="48"/>
        <v>46353</v>
      </c>
      <c r="AK7">
        <f t="shared" si="49"/>
        <v>96</v>
      </c>
      <c r="AL7" s="7">
        <f t="shared" si="12"/>
        <v>707.61200004440025</v>
      </c>
      <c r="AM7" s="7">
        <f t="shared" si="13"/>
        <v>53.07090000333001</v>
      </c>
      <c r="AN7" s="7">
        <f t="shared" si="14"/>
        <v>17.690300001110007</v>
      </c>
      <c r="AO7" s="7">
        <f t="shared" si="38"/>
        <v>35.380600002220007</v>
      </c>
      <c r="AP7" s="10">
        <f t="shared" si="39"/>
        <v>53.07090000333001</v>
      </c>
      <c r="AQ7" s="10">
        <f t="shared" si="15"/>
        <v>53.07090000333001</v>
      </c>
      <c r="AS7" s="6">
        <f t="shared" ca="1" si="50"/>
        <v>46383</v>
      </c>
      <c r="AT7">
        <f t="shared" si="51"/>
        <v>126</v>
      </c>
      <c r="AU7" s="7">
        <f t="shared" si="17"/>
        <v>1440.2845865243391</v>
      </c>
      <c r="AV7" s="7">
        <f t="shared" si="18"/>
        <v>72.014229326216963</v>
      </c>
      <c r="AW7" s="7">
        <f t="shared" si="19"/>
        <v>36.007114663108482</v>
      </c>
      <c r="AX7" s="7">
        <f t="shared" si="40"/>
        <v>36.007114663108482</v>
      </c>
      <c r="AY7" s="10">
        <f t="shared" si="41"/>
        <v>72.014229326216963</v>
      </c>
      <c r="AZ7" s="10">
        <f t="shared" si="20"/>
        <v>72.014229326216963</v>
      </c>
      <c r="BB7" s="6">
        <f t="shared" ca="1" si="52"/>
        <v>46413</v>
      </c>
      <c r="BC7">
        <f t="shared" si="53"/>
        <v>156</v>
      </c>
      <c r="BD7" s="7">
        <f t="shared" si="22"/>
        <v>2947.4090276533439</v>
      </c>
      <c r="BE7" s="7">
        <f t="shared" si="23"/>
        <v>147.37045138266723</v>
      </c>
      <c r="BF7" s="7">
        <f t="shared" si="24"/>
        <v>73.685225691333599</v>
      </c>
      <c r="BG7" s="7">
        <f t="shared" si="42"/>
        <v>73.685225691333628</v>
      </c>
      <c r="BH7" s="10">
        <f t="shared" si="43"/>
        <v>147.37045138266723</v>
      </c>
      <c r="BI7" s="10">
        <f t="shared" si="25"/>
        <v>147.37045138266723</v>
      </c>
    </row>
    <row r="8" spans="1:61" x14ac:dyDescent="0.3">
      <c r="A8" t="s">
        <v>21</v>
      </c>
      <c r="B8" s="14">
        <v>300</v>
      </c>
      <c r="F8">
        <f t="shared" si="54"/>
        <v>8.75</v>
      </c>
      <c r="G8">
        <f t="shared" si="55"/>
        <v>8.75</v>
      </c>
      <c r="K8" s="6">
        <f t="shared" ca="1" si="28"/>
        <v>46264</v>
      </c>
      <c r="L8">
        <f t="shared" si="29"/>
        <v>7</v>
      </c>
      <c r="M8" s="7">
        <f t="shared" si="30"/>
        <v>25</v>
      </c>
      <c r="N8" s="7">
        <f t="shared" si="31"/>
        <v>8.75</v>
      </c>
      <c r="O8" s="7">
        <f>IF(M8*$B$10&gt;$B$9,M8*$B$10,0)</f>
        <v>0</v>
      </c>
      <c r="P8" s="7">
        <f t="shared" si="32"/>
        <v>0</v>
      </c>
      <c r="R8" s="6">
        <f t="shared" ca="1" si="44"/>
        <v>46294</v>
      </c>
      <c r="S8">
        <f t="shared" si="45"/>
        <v>37</v>
      </c>
      <c r="T8" s="7">
        <f t="shared" si="33"/>
        <v>75</v>
      </c>
      <c r="U8" s="7">
        <f t="shared" si="3"/>
        <v>26.25</v>
      </c>
      <c r="V8" s="7">
        <f>IF(T8*$B$10&gt;$B$9,T8*$B$10,0)</f>
        <v>0</v>
      </c>
      <c r="W8" s="7">
        <f t="shared" si="34"/>
        <v>26.25</v>
      </c>
      <c r="X8" s="10">
        <f t="shared" si="35"/>
        <v>26.25</v>
      </c>
      <c r="Y8" s="10">
        <f t="shared" si="5"/>
        <v>26.25</v>
      </c>
      <c r="Z8" s="12"/>
      <c r="AA8" s="6">
        <f t="shared" ca="1" si="46"/>
        <v>46324</v>
      </c>
      <c r="AB8">
        <f t="shared" si="47"/>
        <v>67</v>
      </c>
      <c r="AC8" s="7">
        <f t="shared" si="7"/>
        <v>368.92587290624999</v>
      </c>
      <c r="AD8" s="7">
        <f t="shared" si="8"/>
        <v>36.892587290625002</v>
      </c>
      <c r="AE8" s="7">
        <f>IF(AC8*$B$10&gt;$B$9,AC8*$B$10,0)</f>
        <v>0</v>
      </c>
      <c r="AF8" s="7">
        <f t="shared" si="36"/>
        <v>36.892587290625002</v>
      </c>
      <c r="AG8" s="10">
        <f t="shared" si="37"/>
        <v>36.892587290625002</v>
      </c>
      <c r="AH8" s="10">
        <f t="shared" si="10"/>
        <v>36.892587290625002</v>
      </c>
      <c r="AJ8" s="6">
        <f t="shared" ca="1" si="48"/>
        <v>46354</v>
      </c>
      <c r="AK8">
        <f t="shared" si="49"/>
        <v>97</v>
      </c>
      <c r="AL8" s="7">
        <f t="shared" si="12"/>
        <v>742.99260004662028</v>
      </c>
      <c r="AM8" s="7">
        <f t="shared" si="13"/>
        <v>37.149630002331023</v>
      </c>
      <c r="AN8" s="7">
        <f>IF(AL8*$B$10&gt;$B$9,AL8*$B$10,0)</f>
        <v>18.574815001165508</v>
      </c>
      <c r="AO8" s="7">
        <f t="shared" si="38"/>
        <v>0</v>
      </c>
      <c r="AP8" s="10">
        <f t="shared" si="39"/>
        <v>37.149630002331023</v>
      </c>
      <c r="AQ8" s="10">
        <f t="shared" si="15"/>
        <v>37.149630002331023</v>
      </c>
      <c r="AS8" s="6">
        <f t="shared" ca="1" si="50"/>
        <v>46384</v>
      </c>
      <c r="AT8">
        <f t="shared" si="51"/>
        <v>127</v>
      </c>
      <c r="AU8" s="7">
        <f t="shared" si="17"/>
        <v>1476.2917011874476</v>
      </c>
      <c r="AV8" s="7">
        <f t="shared" si="18"/>
        <v>73.814585059372376</v>
      </c>
      <c r="AW8" s="7">
        <f>IF(AU8*$B$10&gt;$B$9,AU8*$B$10,0)</f>
        <v>36.907292529686195</v>
      </c>
      <c r="AX8" s="7">
        <f t="shared" si="40"/>
        <v>36.907292529686181</v>
      </c>
      <c r="AY8" s="10">
        <f t="shared" si="41"/>
        <v>73.814585059372376</v>
      </c>
      <c r="AZ8" s="10">
        <f t="shared" si="20"/>
        <v>73.814585059372376</v>
      </c>
      <c r="BB8" s="6">
        <f t="shared" ca="1" si="52"/>
        <v>46414</v>
      </c>
      <c r="BC8">
        <f t="shared" si="53"/>
        <v>157</v>
      </c>
      <c r="BD8" s="7">
        <f t="shared" si="22"/>
        <v>3021.0942533446773</v>
      </c>
      <c r="BE8" s="7">
        <f t="shared" si="23"/>
        <v>151.0547126672339</v>
      </c>
      <c r="BF8" s="7">
        <f>IF(BD8*$B$10&gt;$B$9,BD8*$B$10,0)</f>
        <v>75.527356333616936</v>
      </c>
      <c r="BG8" s="7">
        <f t="shared" si="42"/>
        <v>75.527356333616964</v>
      </c>
      <c r="BH8" s="10">
        <f t="shared" si="43"/>
        <v>151.0547126672339</v>
      </c>
      <c r="BI8" s="10">
        <f t="shared" si="25"/>
        <v>151.0547126672339</v>
      </c>
    </row>
    <row r="9" spans="1:61" x14ac:dyDescent="0.3">
      <c r="A9" t="s">
        <v>22</v>
      </c>
      <c r="B9" s="14">
        <f>B8*12/365</f>
        <v>9.8630136986301373</v>
      </c>
      <c r="F9">
        <f t="shared" si="54"/>
        <v>10</v>
      </c>
      <c r="G9">
        <f t="shared" si="55"/>
        <v>10</v>
      </c>
      <c r="K9" s="6">
        <f t="shared" ca="1" si="28"/>
        <v>46265</v>
      </c>
      <c r="L9">
        <f t="shared" si="29"/>
        <v>8</v>
      </c>
      <c r="M9" s="7">
        <f t="shared" si="30"/>
        <v>25</v>
      </c>
      <c r="N9" s="7">
        <f t="shared" si="31"/>
        <v>10</v>
      </c>
      <c r="O9" s="7">
        <f t="shared" ref="O9:O17" si="56">IF(M9*$B$10&gt;$B$9,M9*$B$10,0)</f>
        <v>0</v>
      </c>
      <c r="P9" s="7">
        <f t="shared" si="32"/>
        <v>0</v>
      </c>
      <c r="R9" s="6">
        <f t="shared" ca="1" si="44"/>
        <v>46295</v>
      </c>
      <c r="S9">
        <f t="shared" si="45"/>
        <v>38</v>
      </c>
      <c r="T9" s="7">
        <f t="shared" si="33"/>
        <v>101.25</v>
      </c>
      <c r="U9" s="7">
        <f t="shared" si="3"/>
        <v>5.0625</v>
      </c>
      <c r="V9" s="7">
        <f t="shared" si="4"/>
        <v>0</v>
      </c>
      <c r="W9" s="7">
        <f t="shared" si="34"/>
        <v>0</v>
      </c>
      <c r="X9" s="10">
        <f t="shared" si="35"/>
        <v>5.0625</v>
      </c>
      <c r="Y9" s="10">
        <f t="shared" si="5"/>
        <v>5.0625</v>
      </c>
      <c r="Z9" s="12"/>
      <c r="AA9" s="6">
        <f t="shared" ca="1" si="46"/>
        <v>46325</v>
      </c>
      <c r="AB9">
        <f t="shared" si="47"/>
        <v>68</v>
      </c>
      <c r="AC9" s="7">
        <f t="shared" si="7"/>
        <v>405.81846019687498</v>
      </c>
      <c r="AD9" s="7">
        <f t="shared" si="8"/>
        <v>20.290923009843752</v>
      </c>
      <c r="AE9" s="7">
        <f t="shared" si="9"/>
        <v>10.145461504921876</v>
      </c>
      <c r="AF9" s="7">
        <f t="shared" si="36"/>
        <v>0</v>
      </c>
      <c r="AG9" s="10">
        <f t="shared" si="37"/>
        <v>20.290923009843752</v>
      </c>
      <c r="AH9" s="10">
        <f t="shared" si="10"/>
        <v>20.290923009843752</v>
      </c>
      <c r="AJ9" s="6">
        <f t="shared" ca="1" si="48"/>
        <v>46355</v>
      </c>
      <c r="AK9">
        <f t="shared" si="49"/>
        <v>98</v>
      </c>
      <c r="AL9" s="7">
        <f t="shared" si="12"/>
        <v>742.99260004662028</v>
      </c>
      <c r="AM9" s="7">
        <f t="shared" si="13"/>
        <v>55.724445003496541</v>
      </c>
      <c r="AN9" s="7">
        <f t="shared" si="14"/>
        <v>18.574815001165508</v>
      </c>
      <c r="AO9" s="7">
        <f t="shared" si="38"/>
        <v>37.149630002331037</v>
      </c>
      <c r="AP9" s="10">
        <f t="shared" si="39"/>
        <v>55.724445003496541</v>
      </c>
      <c r="AQ9" s="10">
        <f t="shared" si="15"/>
        <v>55.724445003496541</v>
      </c>
      <c r="AS9" s="6">
        <f t="shared" ca="1" si="50"/>
        <v>46385</v>
      </c>
      <c r="AT9">
        <f t="shared" si="51"/>
        <v>128</v>
      </c>
      <c r="AU9" s="7">
        <f t="shared" si="17"/>
        <v>1513.1989937171338</v>
      </c>
      <c r="AV9" s="7">
        <f t="shared" si="18"/>
        <v>75.659949685856674</v>
      </c>
      <c r="AW9" s="7">
        <f t="shared" si="19"/>
        <v>37.829974842928344</v>
      </c>
      <c r="AX9" s="7">
        <f t="shared" si="40"/>
        <v>37.82997484292833</v>
      </c>
      <c r="AY9" s="10">
        <f t="shared" si="41"/>
        <v>75.659949685856674</v>
      </c>
      <c r="AZ9" s="10">
        <f t="shared" si="20"/>
        <v>75.659949685856674</v>
      </c>
      <c r="BB9" s="6">
        <f t="shared" ca="1" si="52"/>
        <v>46415</v>
      </c>
      <c r="BC9">
        <f t="shared" si="53"/>
        <v>158</v>
      </c>
      <c r="BD9" s="7">
        <f t="shared" si="22"/>
        <v>3096.6216096782941</v>
      </c>
      <c r="BE9" s="7">
        <f t="shared" si="23"/>
        <v>154.83108048391472</v>
      </c>
      <c r="BF9" s="7">
        <f t="shared" si="24"/>
        <v>77.415540241957359</v>
      </c>
      <c r="BG9" s="7">
        <f t="shared" si="42"/>
        <v>77.415540241957359</v>
      </c>
      <c r="BH9" s="10">
        <f t="shared" si="43"/>
        <v>154.83108048391472</v>
      </c>
      <c r="BI9" s="10">
        <f t="shared" si="25"/>
        <v>154.83108048391472</v>
      </c>
    </row>
    <row r="10" spans="1:61" x14ac:dyDescent="0.3">
      <c r="A10" t="s">
        <v>23</v>
      </c>
      <c r="B10" s="15">
        <v>2.5000000000000001E-2</v>
      </c>
      <c r="F10">
        <f t="shared" si="54"/>
        <v>11.25</v>
      </c>
      <c r="G10">
        <f t="shared" si="55"/>
        <v>11.25</v>
      </c>
      <c r="K10" s="6">
        <f t="shared" ca="1" si="28"/>
        <v>46266</v>
      </c>
      <c r="L10">
        <f t="shared" si="29"/>
        <v>9</v>
      </c>
      <c r="M10" s="7">
        <f t="shared" si="30"/>
        <v>25</v>
      </c>
      <c r="N10" s="7">
        <f t="shared" si="31"/>
        <v>11.25</v>
      </c>
      <c r="O10" s="7">
        <f t="shared" si="56"/>
        <v>0</v>
      </c>
      <c r="P10" s="7">
        <f t="shared" si="32"/>
        <v>0</v>
      </c>
      <c r="R10" s="6">
        <f t="shared" ca="1" si="44"/>
        <v>46296</v>
      </c>
      <c r="S10">
        <f t="shared" si="45"/>
        <v>39</v>
      </c>
      <c r="T10" s="7">
        <f t="shared" si="33"/>
        <v>101.25</v>
      </c>
      <c r="U10" s="7">
        <f t="shared" si="3"/>
        <v>10.125</v>
      </c>
      <c r="V10" s="7">
        <f t="shared" si="4"/>
        <v>0</v>
      </c>
      <c r="W10" s="7">
        <f t="shared" si="34"/>
        <v>0</v>
      </c>
      <c r="X10" s="10">
        <f t="shared" si="35"/>
        <v>10.125</v>
      </c>
      <c r="Y10" s="10">
        <f t="shared" si="5"/>
        <v>10.125</v>
      </c>
      <c r="Z10" s="12"/>
      <c r="AA10" s="6">
        <f t="shared" ca="1" si="46"/>
        <v>46326</v>
      </c>
      <c r="AB10">
        <f t="shared" si="47"/>
        <v>69</v>
      </c>
      <c r="AC10" s="7">
        <f t="shared" si="7"/>
        <v>405.81846019687498</v>
      </c>
      <c r="AD10" s="7">
        <f t="shared" si="8"/>
        <v>30.436384514765628</v>
      </c>
      <c r="AE10" s="7">
        <f t="shared" si="9"/>
        <v>10.145461504921876</v>
      </c>
      <c r="AF10" s="7">
        <f t="shared" si="36"/>
        <v>0</v>
      </c>
      <c r="AG10" s="10">
        <f t="shared" si="37"/>
        <v>30.436384514765628</v>
      </c>
      <c r="AH10" s="10">
        <f t="shared" si="10"/>
        <v>30.436384514765628</v>
      </c>
      <c r="AJ10" s="6">
        <f t="shared" ca="1" si="48"/>
        <v>46356</v>
      </c>
      <c r="AK10">
        <f t="shared" si="49"/>
        <v>99</v>
      </c>
      <c r="AL10" s="7">
        <f t="shared" si="12"/>
        <v>780.14223004895132</v>
      </c>
      <c r="AM10" s="7">
        <f t="shared" si="13"/>
        <v>39.007111502447572</v>
      </c>
      <c r="AN10" s="7">
        <f t="shared" si="14"/>
        <v>19.503555751223786</v>
      </c>
      <c r="AO10" s="7">
        <f t="shared" si="38"/>
        <v>0</v>
      </c>
      <c r="AP10" s="10">
        <f t="shared" si="39"/>
        <v>39.007111502447572</v>
      </c>
      <c r="AQ10" s="10">
        <f t="shared" si="15"/>
        <v>39.007111502447572</v>
      </c>
      <c r="AS10" s="6">
        <f t="shared" ca="1" si="50"/>
        <v>46386</v>
      </c>
      <c r="AT10">
        <f t="shared" si="51"/>
        <v>129</v>
      </c>
      <c r="AU10" s="7">
        <f t="shared" si="17"/>
        <v>1551.0289685600621</v>
      </c>
      <c r="AV10" s="7">
        <f t="shared" si="18"/>
        <v>77.551448428003113</v>
      </c>
      <c r="AW10" s="7">
        <f t="shared" si="19"/>
        <v>38.775724214001556</v>
      </c>
      <c r="AX10" s="7">
        <f t="shared" si="40"/>
        <v>38.775724214001556</v>
      </c>
      <c r="AY10" s="10">
        <f t="shared" si="41"/>
        <v>77.551448428003113</v>
      </c>
      <c r="AZ10" s="10">
        <f t="shared" si="20"/>
        <v>77.551448428003113</v>
      </c>
      <c r="BB10" s="6">
        <f t="shared" ca="1" si="52"/>
        <v>46416</v>
      </c>
      <c r="BC10">
        <f t="shared" si="53"/>
        <v>159</v>
      </c>
      <c r="BD10" s="7">
        <f t="shared" si="22"/>
        <v>3174.0371499202515</v>
      </c>
      <c r="BE10" s="7">
        <f t="shared" si="23"/>
        <v>158.70185749601256</v>
      </c>
      <c r="BF10" s="7">
        <f t="shared" si="24"/>
        <v>79.350928748006297</v>
      </c>
      <c r="BG10" s="7">
        <f t="shared" si="42"/>
        <v>79.350928748006268</v>
      </c>
      <c r="BH10" s="10">
        <f t="shared" si="43"/>
        <v>158.70185749601256</v>
      </c>
      <c r="BI10" s="10">
        <f t="shared" si="25"/>
        <v>158.70185749601256</v>
      </c>
    </row>
    <row r="11" spans="1:61" x14ac:dyDescent="0.3">
      <c r="A11" s="16" t="s">
        <v>25</v>
      </c>
      <c r="B11" s="17"/>
      <c r="F11">
        <f t="shared" si="54"/>
        <v>12.5</v>
      </c>
      <c r="G11">
        <f t="shared" si="55"/>
        <v>12.5</v>
      </c>
      <c r="K11" s="6">
        <f t="shared" ca="1" si="28"/>
        <v>46267</v>
      </c>
      <c r="L11">
        <f t="shared" si="29"/>
        <v>10</v>
      </c>
      <c r="M11" s="7">
        <f t="shared" si="30"/>
        <v>25</v>
      </c>
      <c r="N11" s="7">
        <f t="shared" si="31"/>
        <v>12.5</v>
      </c>
      <c r="O11" s="7">
        <f t="shared" si="56"/>
        <v>0</v>
      </c>
      <c r="P11" s="7">
        <f t="shared" si="32"/>
        <v>0</v>
      </c>
      <c r="R11" s="6">
        <f t="shared" ca="1" si="44"/>
        <v>46297</v>
      </c>
      <c r="S11">
        <f t="shared" si="45"/>
        <v>40</v>
      </c>
      <c r="T11" s="7">
        <f t="shared" si="33"/>
        <v>101.25</v>
      </c>
      <c r="U11" s="7">
        <f t="shared" si="3"/>
        <v>15.1875</v>
      </c>
      <c r="V11" s="7">
        <f t="shared" si="4"/>
        <v>0</v>
      </c>
      <c r="W11" s="7">
        <f t="shared" si="34"/>
        <v>0</v>
      </c>
      <c r="X11" s="10">
        <f t="shared" si="35"/>
        <v>15.1875</v>
      </c>
      <c r="Y11" s="10">
        <f t="shared" si="5"/>
        <v>15.1875</v>
      </c>
      <c r="Z11" s="12"/>
      <c r="AA11" s="6">
        <f t="shared" ca="1" si="46"/>
        <v>46327</v>
      </c>
      <c r="AB11">
        <f t="shared" si="47"/>
        <v>70</v>
      </c>
      <c r="AC11" s="7">
        <f t="shared" si="7"/>
        <v>405.81846019687498</v>
      </c>
      <c r="AD11" s="7">
        <f t="shared" si="8"/>
        <v>40.581846019687504</v>
      </c>
      <c r="AE11" s="7">
        <f t="shared" si="9"/>
        <v>10.145461504921876</v>
      </c>
      <c r="AF11" s="7">
        <f t="shared" si="36"/>
        <v>30.436384514765628</v>
      </c>
      <c r="AG11" s="10">
        <f t="shared" si="37"/>
        <v>40.581846019687504</v>
      </c>
      <c r="AH11" s="10">
        <f t="shared" si="10"/>
        <v>40.581846019687504</v>
      </c>
      <c r="AJ11" s="6">
        <f t="shared" ca="1" si="48"/>
        <v>46357</v>
      </c>
      <c r="AK11">
        <f t="shared" si="49"/>
        <v>100</v>
      </c>
      <c r="AL11" s="7">
        <f t="shared" si="12"/>
        <v>780.14223004895132</v>
      </c>
      <c r="AM11" s="7">
        <f t="shared" si="13"/>
        <v>58.510667253671357</v>
      </c>
      <c r="AN11" s="7">
        <f t="shared" si="14"/>
        <v>19.503555751223786</v>
      </c>
      <c r="AO11" s="7">
        <f t="shared" si="38"/>
        <v>39.007111502447572</v>
      </c>
      <c r="AP11" s="10">
        <f t="shared" si="39"/>
        <v>58.510667253671357</v>
      </c>
      <c r="AQ11" s="10">
        <f t="shared" si="15"/>
        <v>58.510667253671357</v>
      </c>
      <c r="AS11" s="6">
        <f t="shared" ca="1" si="50"/>
        <v>46387</v>
      </c>
      <c r="AT11">
        <f t="shared" si="51"/>
        <v>130</v>
      </c>
      <c r="AU11" s="7">
        <f t="shared" si="17"/>
        <v>1589.8046927740636</v>
      </c>
      <c r="AV11" s="7">
        <f t="shared" si="18"/>
        <v>79.490234638703186</v>
      </c>
      <c r="AW11" s="7">
        <f t="shared" si="19"/>
        <v>39.745117319351593</v>
      </c>
      <c r="AX11" s="7">
        <f t="shared" si="40"/>
        <v>39.745117319351593</v>
      </c>
      <c r="AY11" s="10">
        <f t="shared" si="41"/>
        <v>79.490234638703186</v>
      </c>
      <c r="AZ11" s="10">
        <f t="shared" si="20"/>
        <v>79.490234638703186</v>
      </c>
      <c r="BB11" s="6">
        <f t="shared" ca="1" si="52"/>
        <v>46417</v>
      </c>
      <c r="BC11">
        <f t="shared" si="53"/>
        <v>160</v>
      </c>
      <c r="BD11" s="7">
        <f t="shared" si="22"/>
        <v>3253.388078668258</v>
      </c>
      <c r="BE11" s="7">
        <f t="shared" si="23"/>
        <v>162.66940393341292</v>
      </c>
      <c r="BF11" s="7">
        <f t="shared" si="24"/>
        <v>81.334701966706461</v>
      </c>
      <c r="BG11" s="7">
        <f t="shared" si="42"/>
        <v>81.334701966706461</v>
      </c>
      <c r="BH11" s="10">
        <f t="shared" si="43"/>
        <v>162.66940393341292</v>
      </c>
      <c r="BI11" s="10">
        <f t="shared" si="25"/>
        <v>162.66940393341292</v>
      </c>
    </row>
    <row r="12" spans="1:61" x14ac:dyDescent="0.3">
      <c r="A12" s="16" t="s">
        <v>19</v>
      </c>
      <c r="B12" s="18">
        <f>BD31</f>
        <v>5331.0551923505973</v>
      </c>
      <c r="F12">
        <f t="shared" si="54"/>
        <v>13.75</v>
      </c>
      <c r="G12">
        <f t="shared" si="55"/>
        <v>13.75</v>
      </c>
      <c r="K12" s="6">
        <f t="shared" ca="1" si="28"/>
        <v>46268</v>
      </c>
      <c r="L12">
        <f t="shared" si="29"/>
        <v>11</v>
      </c>
      <c r="M12" s="7">
        <f t="shared" si="30"/>
        <v>25</v>
      </c>
      <c r="N12" s="7">
        <f t="shared" si="31"/>
        <v>13.75</v>
      </c>
      <c r="O12" s="7">
        <f t="shared" si="56"/>
        <v>0</v>
      </c>
      <c r="P12" s="7">
        <f t="shared" si="32"/>
        <v>0</v>
      </c>
      <c r="R12" s="6">
        <f t="shared" ca="1" si="44"/>
        <v>46298</v>
      </c>
      <c r="S12">
        <f t="shared" si="45"/>
        <v>41</v>
      </c>
      <c r="T12" s="7">
        <f t="shared" si="33"/>
        <v>101.25</v>
      </c>
      <c r="U12" s="7">
        <f t="shared" si="3"/>
        <v>20.25</v>
      </c>
      <c r="V12" s="7">
        <f t="shared" si="4"/>
        <v>0</v>
      </c>
      <c r="W12" s="7">
        <f t="shared" si="34"/>
        <v>0</v>
      </c>
      <c r="X12" s="10">
        <f t="shared" si="35"/>
        <v>20.25</v>
      </c>
      <c r="Y12" s="10">
        <f t="shared" si="5"/>
        <v>20.25</v>
      </c>
      <c r="Z12" s="12"/>
      <c r="AA12" s="6">
        <f t="shared" ca="1" si="46"/>
        <v>46328</v>
      </c>
      <c r="AB12">
        <f t="shared" si="47"/>
        <v>71</v>
      </c>
      <c r="AC12" s="7">
        <f t="shared" si="7"/>
        <v>436.2548447116406</v>
      </c>
      <c r="AD12" s="7">
        <f t="shared" si="8"/>
        <v>21.812742235582036</v>
      </c>
      <c r="AE12" s="7">
        <f t="shared" si="9"/>
        <v>10.906371117791016</v>
      </c>
      <c r="AF12" s="7">
        <f t="shared" si="36"/>
        <v>0</v>
      </c>
      <c r="AG12" s="10">
        <f t="shared" si="37"/>
        <v>21.812742235582036</v>
      </c>
      <c r="AH12" s="10">
        <f t="shared" si="10"/>
        <v>21.812742235582036</v>
      </c>
      <c r="AJ12" s="6">
        <f t="shared" ca="1" si="48"/>
        <v>46358</v>
      </c>
      <c r="AK12">
        <f t="shared" si="49"/>
        <v>101</v>
      </c>
      <c r="AL12" s="7">
        <f t="shared" si="12"/>
        <v>819.14934155139895</v>
      </c>
      <c r="AM12" s="7">
        <f t="shared" si="13"/>
        <v>40.957467077569959</v>
      </c>
      <c r="AN12" s="7">
        <f t="shared" si="14"/>
        <v>20.478733538784976</v>
      </c>
      <c r="AO12" s="7">
        <f t="shared" si="38"/>
        <v>0</v>
      </c>
      <c r="AP12" s="10">
        <f t="shared" si="39"/>
        <v>40.957467077569959</v>
      </c>
      <c r="AQ12" s="10">
        <f t="shared" si="15"/>
        <v>40.957467077569959</v>
      </c>
      <c r="AS12" s="6">
        <f t="shared" ca="1" si="50"/>
        <v>46388</v>
      </c>
      <c r="AT12">
        <f t="shared" si="51"/>
        <v>131</v>
      </c>
      <c r="AU12" s="7">
        <f t="shared" si="17"/>
        <v>1629.5498100934151</v>
      </c>
      <c r="AV12" s="7">
        <f t="shared" si="18"/>
        <v>81.477490504670754</v>
      </c>
      <c r="AW12" s="7">
        <f t="shared" si="19"/>
        <v>40.738745252335377</v>
      </c>
      <c r="AX12" s="7">
        <f t="shared" si="40"/>
        <v>40.738745252335377</v>
      </c>
      <c r="AY12" s="10">
        <f t="shared" si="41"/>
        <v>81.477490504670754</v>
      </c>
      <c r="AZ12" s="10">
        <f t="shared" si="20"/>
        <v>81.477490504670754</v>
      </c>
      <c r="BB12" s="6">
        <f t="shared" ca="1" si="52"/>
        <v>46418</v>
      </c>
      <c r="BC12">
        <f t="shared" si="53"/>
        <v>161</v>
      </c>
      <c r="BD12" s="7">
        <f t="shared" si="22"/>
        <v>3334.7227806349647</v>
      </c>
      <c r="BE12" s="7">
        <f t="shared" si="23"/>
        <v>166.73613903174828</v>
      </c>
      <c r="BF12" s="7">
        <f t="shared" si="24"/>
        <v>83.368069515874126</v>
      </c>
      <c r="BG12" s="7">
        <f t="shared" si="42"/>
        <v>83.368069515874154</v>
      </c>
      <c r="BH12" s="10">
        <f t="shared" si="43"/>
        <v>166.73613903174828</v>
      </c>
      <c r="BI12" s="10">
        <f t="shared" si="25"/>
        <v>166.73613903174828</v>
      </c>
    </row>
    <row r="13" spans="1:61" x14ac:dyDescent="0.3">
      <c r="A13" s="2"/>
      <c r="F13">
        <f t="shared" si="54"/>
        <v>15</v>
      </c>
      <c r="G13">
        <f t="shared" si="55"/>
        <v>15</v>
      </c>
      <c r="K13" s="6">
        <f t="shared" ca="1" si="28"/>
        <v>46269</v>
      </c>
      <c r="L13">
        <f t="shared" si="29"/>
        <v>12</v>
      </c>
      <c r="M13" s="7">
        <f>M12+P12</f>
        <v>25</v>
      </c>
      <c r="N13" s="7">
        <f t="shared" si="31"/>
        <v>15</v>
      </c>
      <c r="O13" s="7">
        <f t="shared" si="56"/>
        <v>0</v>
      </c>
      <c r="P13" s="7">
        <f t="shared" si="32"/>
        <v>0</v>
      </c>
      <c r="R13" s="6">
        <f t="shared" ca="1" si="44"/>
        <v>46299</v>
      </c>
      <c r="S13">
        <f t="shared" si="45"/>
        <v>42</v>
      </c>
      <c r="T13" s="7">
        <f t="shared" si="33"/>
        <v>101.25</v>
      </c>
      <c r="U13" s="7">
        <f t="shared" si="3"/>
        <v>25.3125</v>
      </c>
      <c r="V13" s="7">
        <f>IF(T13*$B$10&gt;$B$9,T13*$B$10,0)</f>
        <v>0</v>
      </c>
      <c r="W13" s="7">
        <f t="shared" si="34"/>
        <v>25.3125</v>
      </c>
      <c r="X13" s="10">
        <f t="shared" si="35"/>
        <v>25.3125</v>
      </c>
      <c r="Y13" s="10">
        <f t="shared" si="5"/>
        <v>25.3125</v>
      </c>
      <c r="Z13" s="12"/>
      <c r="AA13" s="6">
        <f t="shared" ca="1" si="46"/>
        <v>46329</v>
      </c>
      <c r="AB13">
        <f t="shared" si="47"/>
        <v>72</v>
      </c>
      <c r="AC13" s="7">
        <f>AC12+AF12</f>
        <v>436.2548447116406</v>
      </c>
      <c r="AD13" s="7">
        <f t="shared" si="8"/>
        <v>32.719113353373054</v>
      </c>
      <c r="AE13" s="7">
        <f>IF(AC13*$B$10&gt;$B$9,AC13*$B$10,0)</f>
        <v>10.906371117791016</v>
      </c>
      <c r="AF13" s="7">
        <f t="shared" si="36"/>
        <v>0</v>
      </c>
      <c r="AG13" s="10">
        <f t="shared" si="37"/>
        <v>32.719113353373054</v>
      </c>
      <c r="AH13" s="10">
        <f t="shared" si="10"/>
        <v>32.719113353373054</v>
      </c>
      <c r="AJ13" s="6">
        <f t="shared" ca="1" si="48"/>
        <v>46359</v>
      </c>
      <c r="AK13">
        <f t="shared" si="49"/>
        <v>102</v>
      </c>
      <c r="AL13" s="7">
        <f>AL12+AO12</f>
        <v>819.14934155139895</v>
      </c>
      <c r="AM13" s="7">
        <f t="shared" si="13"/>
        <v>61.436200616354938</v>
      </c>
      <c r="AN13" s="7">
        <f>IF(AL13*$B$10&gt;$B$9,AL13*$B$10,0)</f>
        <v>20.478733538784976</v>
      </c>
      <c r="AO13" s="7">
        <f t="shared" si="38"/>
        <v>40.957467077569959</v>
      </c>
      <c r="AP13" s="10">
        <f t="shared" si="39"/>
        <v>61.436200616354938</v>
      </c>
      <c r="AQ13" s="10">
        <f t="shared" si="15"/>
        <v>61.436200616354938</v>
      </c>
      <c r="AS13" s="6">
        <f t="shared" ca="1" si="50"/>
        <v>46389</v>
      </c>
      <c r="AT13">
        <f t="shared" si="51"/>
        <v>132</v>
      </c>
      <c r="AU13" s="7">
        <f>AU12+AX12</f>
        <v>1670.2885553457504</v>
      </c>
      <c r="AV13" s="7">
        <f t="shared" si="18"/>
        <v>83.514427767287543</v>
      </c>
      <c r="AW13" s="7">
        <f>IF(AU13*$B$10&gt;$B$9,AU13*$B$10,0)</f>
        <v>41.757213883643765</v>
      </c>
      <c r="AX13" s="7">
        <f t="shared" si="40"/>
        <v>41.757213883643779</v>
      </c>
      <c r="AY13" s="10">
        <f t="shared" si="41"/>
        <v>83.514427767287543</v>
      </c>
      <c r="AZ13" s="10">
        <f t="shared" si="20"/>
        <v>83.514427767287543</v>
      </c>
      <c r="BB13" s="6">
        <f t="shared" ca="1" si="52"/>
        <v>46419</v>
      </c>
      <c r="BC13">
        <f t="shared" si="53"/>
        <v>162</v>
      </c>
      <c r="BD13" s="7">
        <f>BD12+BG12</f>
        <v>3418.0908501508388</v>
      </c>
      <c r="BE13" s="7">
        <f t="shared" si="23"/>
        <v>170.90454250754192</v>
      </c>
      <c r="BF13" s="7">
        <f>IF(BD13*$B$10&gt;$B$9,BD13*$B$10,0)</f>
        <v>85.452271253770974</v>
      </c>
      <c r="BG13" s="7">
        <f t="shared" si="42"/>
        <v>85.452271253770945</v>
      </c>
      <c r="BH13" s="10">
        <f t="shared" si="43"/>
        <v>170.90454250754192</v>
      </c>
      <c r="BI13" s="10">
        <f t="shared" si="25"/>
        <v>170.90454250754192</v>
      </c>
    </row>
    <row r="14" spans="1:61" x14ac:dyDescent="0.3">
      <c r="A14" s="1" t="s">
        <v>26</v>
      </c>
      <c r="B14" s="1"/>
      <c r="F14">
        <f t="shared" si="54"/>
        <v>16.25</v>
      </c>
      <c r="G14">
        <f t="shared" si="55"/>
        <v>16.25</v>
      </c>
      <c r="K14" s="6">
        <f t="shared" ca="1" si="28"/>
        <v>46270</v>
      </c>
      <c r="L14">
        <f t="shared" si="29"/>
        <v>13</v>
      </c>
      <c r="M14" s="7">
        <f t="shared" ref="M14:M30" si="57">M13+P13</f>
        <v>25</v>
      </c>
      <c r="N14" s="7">
        <f t="shared" si="31"/>
        <v>16.25</v>
      </c>
      <c r="O14" s="7">
        <f t="shared" si="56"/>
        <v>0</v>
      </c>
      <c r="P14" s="7">
        <f t="shared" si="32"/>
        <v>0</v>
      </c>
      <c r="R14" s="6">
        <f t="shared" ca="1" si="44"/>
        <v>46300</v>
      </c>
      <c r="S14">
        <f t="shared" si="45"/>
        <v>43</v>
      </c>
      <c r="T14" s="7">
        <f t="shared" si="33"/>
        <v>126.5625</v>
      </c>
      <c r="U14" s="7">
        <f t="shared" si="3"/>
        <v>6.328125</v>
      </c>
      <c r="V14" s="7">
        <f t="shared" si="4"/>
        <v>0</v>
      </c>
      <c r="W14" s="7">
        <f t="shared" si="34"/>
        <v>0</v>
      </c>
      <c r="X14" s="10">
        <f t="shared" si="35"/>
        <v>6.328125</v>
      </c>
      <c r="Y14" s="10">
        <f t="shared" si="5"/>
        <v>6.328125</v>
      </c>
      <c r="Z14" s="12"/>
      <c r="AA14" s="6">
        <f t="shared" ca="1" si="46"/>
        <v>46330</v>
      </c>
      <c r="AB14">
        <f t="shared" si="47"/>
        <v>73</v>
      </c>
      <c r="AC14" s="7">
        <f t="shared" ref="AC14:AC30" si="58">AC13+AF13</f>
        <v>436.2548447116406</v>
      </c>
      <c r="AD14" s="7">
        <f t="shared" si="8"/>
        <v>43.625484471164064</v>
      </c>
      <c r="AE14" s="7">
        <f t="shared" si="9"/>
        <v>10.906371117791016</v>
      </c>
      <c r="AF14" s="7">
        <f t="shared" si="36"/>
        <v>32.719113353373046</v>
      </c>
      <c r="AG14" s="10">
        <f t="shared" si="37"/>
        <v>43.625484471164064</v>
      </c>
      <c r="AH14" s="10">
        <f t="shared" si="10"/>
        <v>43.625484471164064</v>
      </c>
      <c r="AJ14" s="6">
        <f t="shared" ca="1" si="48"/>
        <v>46360</v>
      </c>
      <c r="AK14">
        <f t="shared" si="49"/>
        <v>103</v>
      </c>
      <c r="AL14" s="7">
        <f t="shared" ref="AL14:AL30" si="59">AL13+AO13</f>
        <v>860.10680862896891</v>
      </c>
      <c r="AM14" s="7">
        <f t="shared" si="13"/>
        <v>43.005340431448445</v>
      </c>
      <c r="AN14" s="7">
        <f t="shared" si="14"/>
        <v>21.502670215724223</v>
      </c>
      <c r="AO14" s="7">
        <f t="shared" si="38"/>
        <v>0</v>
      </c>
      <c r="AP14" s="10">
        <f t="shared" si="39"/>
        <v>43.005340431448445</v>
      </c>
      <c r="AQ14" s="10">
        <f t="shared" si="15"/>
        <v>43.005340431448445</v>
      </c>
      <c r="AS14" s="6">
        <f t="shared" ca="1" si="50"/>
        <v>46390</v>
      </c>
      <c r="AT14">
        <f t="shared" si="51"/>
        <v>133</v>
      </c>
      <c r="AU14" s="7">
        <f t="shared" ref="AU14:AU30" si="60">AU13+AX13</f>
        <v>1712.0457692293942</v>
      </c>
      <c r="AV14" s="7">
        <f t="shared" si="18"/>
        <v>85.602288461469698</v>
      </c>
      <c r="AW14" s="7">
        <f t="shared" si="19"/>
        <v>42.801144230734856</v>
      </c>
      <c r="AX14" s="7">
        <f t="shared" si="40"/>
        <v>42.801144230734842</v>
      </c>
      <c r="AY14" s="10">
        <f t="shared" si="41"/>
        <v>85.602288461469698</v>
      </c>
      <c r="AZ14" s="10">
        <f t="shared" si="20"/>
        <v>85.602288461469698</v>
      </c>
      <c r="BB14" s="6">
        <f t="shared" ca="1" si="52"/>
        <v>46420</v>
      </c>
      <c r="BC14">
        <f t="shared" si="53"/>
        <v>163</v>
      </c>
      <c r="BD14" s="7">
        <f t="shared" ref="BD14:BD30" si="61">BD13+BG13</f>
        <v>3503.5431214046098</v>
      </c>
      <c r="BE14" s="7">
        <f t="shared" si="23"/>
        <v>175.17715607023047</v>
      </c>
      <c r="BF14" s="7">
        <f t="shared" si="24"/>
        <v>87.588578035115248</v>
      </c>
      <c r="BG14" s="7">
        <f t="shared" si="42"/>
        <v>87.588578035115219</v>
      </c>
      <c r="BH14" s="10">
        <f t="shared" si="43"/>
        <v>175.17715607023047</v>
      </c>
      <c r="BI14" s="10">
        <f t="shared" si="25"/>
        <v>175.17715607023047</v>
      </c>
    </row>
    <row r="15" spans="1:61" x14ac:dyDescent="0.3">
      <c r="A15" s="1" t="s">
        <v>27</v>
      </c>
      <c r="B15" s="13">
        <f>BF34</f>
        <v>5256.4827738055865</v>
      </c>
      <c r="F15">
        <f t="shared" si="54"/>
        <v>17.5</v>
      </c>
      <c r="G15">
        <f t="shared" si="55"/>
        <v>17.5</v>
      </c>
      <c r="K15" s="6">
        <f t="shared" ca="1" si="28"/>
        <v>46271</v>
      </c>
      <c r="L15">
        <f t="shared" si="29"/>
        <v>14</v>
      </c>
      <c r="M15" s="7">
        <f t="shared" si="57"/>
        <v>25</v>
      </c>
      <c r="N15" s="7">
        <f t="shared" si="31"/>
        <v>17.5</v>
      </c>
      <c r="O15" s="7">
        <f t="shared" si="56"/>
        <v>0</v>
      </c>
      <c r="P15" s="7">
        <f t="shared" si="32"/>
        <v>0</v>
      </c>
      <c r="R15" s="6">
        <f t="shared" ca="1" si="44"/>
        <v>46301</v>
      </c>
      <c r="S15">
        <f t="shared" si="45"/>
        <v>44</v>
      </c>
      <c r="T15" s="7">
        <f t="shared" si="33"/>
        <v>126.5625</v>
      </c>
      <c r="U15" s="7">
        <f t="shared" si="3"/>
        <v>12.65625</v>
      </c>
      <c r="V15" s="7">
        <f t="shared" si="4"/>
        <v>0</v>
      </c>
      <c r="W15" s="7">
        <f t="shared" si="34"/>
        <v>0</v>
      </c>
      <c r="X15" s="10">
        <f t="shared" si="35"/>
        <v>12.65625</v>
      </c>
      <c r="Y15" s="10">
        <f t="shared" si="5"/>
        <v>12.65625</v>
      </c>
      <c r="Z15" s="12"/>
      <c r="AA15" s="6">
        <f t="shared" ca="1" si="46"/>
        <v>46331</v>
      </c>
      <c r="AB15">
        <f t="shared" si="47"/>
        <v>74</v>
      </c>
      <c r="AC15" s="7">
        <f t="shared" si="58"/>
        <v>468.97395806501368</v>
      </c>
      <c r="AD15" s="7">
        <f t="shared" si="8"/>
        <v>23.448697903250682</v>
      </c>
      <c r="AE15" s="7">
        <f t="shared" si="9"/>
        <v>11.724348951625343</v>
      </c>
      <c r="AF15" s="7">
        <f t="shared" si="36"/>
        <v>0</v>
      </c>
      <c r="AG15" s="10">
        <f t="shared" si="37"/>
        <v>23.448697903250682</v>
      </c>
      <c r="AH15" s="10">
        <f t="shared" si="10"/>
        <v>23.448697903250682</v>
      </c>
      <c r="AJ15" s="6">
        <f t="shared" ca="1" si="48"/>
        <v>46361</v>
      </c>
      <c r="AK15">
        <f t="shared" si="49"/>
        <v>104</v>
      </c>
      <c r="AL15" s="7">
        <f t="shared" si="59"/>
        <v>860.10680862896891</v>
      </c>
      <c r="AM15" s="7">
        <f t="shared" si="13"/>
        <v>64.508010647172668</v>
      </c>
      <c r="AN15" s="7">
        <f t="shared" si="14"/>
        <v>21.502670215724223</v>
      </c>
      <c r="AO15" s="7">
        <f t="shared" si="38"/>
        <v>43.005340431448445</v>
      </c>
      <c r="AP15" s="10">
        <f t="shared" si="39"/>
        <v>64.508010647172668</v>
      </c>
      <c r="AQ15" s="10">
        <f t="shared" si="15"/>
        <v>64.508010647172668</v>
      </c>
      <c r="AS15" s="6">
        <f t="shared" ca="1" si="50"/>
        <v>46391</v>
      </c>
      <c r="AT15">
        <f t="shared" si="51"/>
        <v>134</v>
      </c>
      <c r="AU15" s="7">
        <f t="shared" si="60"/>
        <v>1754.8469134601289</v>
      </c>
      <c r="AV15" s="7">
        <f t="shared" si="18"/>
        <v>87.742345673006469</v>
      </c>
      <c r="AW15" s="7">
        <f t="shared" si="19"/>
        <v>43.871172836503227</v>
      </c>
      <c r="AX15" s="7">
        <f t="shared" si="40"/>
        <v>43.871172836503241</v>
      </c>
      <c r="AY15" s="10">
        <f t="shared" si="41"/>
        <v>87.742345673006469</v>
      </c>
      <c r="AZ15" s="10">
        <f t="shared" si="20"/>
        <v>87.742345673006469</v>
      </c>
      <c r="BB15" s="6">
        <f t="shared" ca="1" si="52"/>
        <v>46421</v>
      </c>
      <c r="BC15">
        <f t="shared" si="53"/>
        <v>164</v>
      </c>
      <c r="BD15" s="7">
        <f t="shared" si="61"/>
        <v>3591.1316994397248</v>
      </c>
      <c r="BE15" s="7">
        <f t="shared" si="23"/>
        <v>179.55658497198624</v>
      </c>
      <c r="BF15" s="7">
        <f t="shared" si="24"/>
        <v>89.77829248599312</v>
      </c>
      <c r="BG15" s="7">
        <f t="shared" si="42"/>
        <v>89.77829248599312</v>
      </c>
      <c r="BH15" s="10">
        <f t="shared" si="43"/>
        <v>179.55658497198624</v>
      </c>
      <c r="BI15" s="10">
        <f t="shared" si="25"/>
        <v>179.55658497198624</v>
      </c>
    </row>
    <row r="16" spans="1:61" x14ac:dyDescent="0.3">
      <c r="F16">
        <f t="shared" si="54"/>
        <v>18.75</v>
      </c>
      <c r="G16">
        <f t="shared" si="55"/>
        <v>18.75</v>
      </c>
      <c r="K16" s="6">
        <f t="shared" ca="1" si="28"/>
        <v>46272</v>
      </c>
      <c r="L16">
        <f t="shared" si="29"/>
        <v>15</v>
      </c>
      <c r="M16" s="7">
        <f t="shared" si="57"/>
        <v>25</v>
      </c>
      <c r="N16" s="7">
        <f t="shared" si="31"/>
        <v>18.75</v>
      </c>
      <c r="O16" s="7">
        <f t="shared" si="56"/>
        <v>0</v>
      </c>
      <c r="P16" s="7">
        <f t="shared" si="32"/>
        <v>0</v>
      </c>
      <c r="R16" s="6">
        <f t="shared" ca="1" si="44"/>
        <v>46302</v>
      </c>
      <c r="S16">
        <f t="shared" si="45"/>
        <v>45</v>
      </c>
      <c r="T16" s="7">
        <f t="shared" si="33"/>
        <v>126.5625</v>
      </c>
      <c r="U16" s="7">
        <f t="shared" si="3"/>
        <v>18.984375</v>
      </c>
      <c r="V16" s="7">
        <f t="shared" si="4"/>
        <v>0</v>
      </c>
      <c r="W16" s="7">
        <f t="shared" si="34"/>
        <v>0</v>
      </c>
      <c r="X16" s="10">
        <f t="shared" si="35"/>
        <v>18.984375</v>
      </c>
      <c r="Y16" s="10">
        <f t="shared" si="5"/>
        <v>18.984375</v>
      </c>
      <c r="Z16" s="12"/>
      <c r="AA16" s="6">
        <f t="shared" ca="1" si="46"/>
        <v>46332</v>
      </c>
      <c r="AB16">
        <f t="shared" si="47"/>
        <v>75</v>
      </c>
      <c r="AC16" s="7">
        <f t="shared" si="58"/>
        <v>468.97395806501368</v>
      </c>
      <c r="AD16" s="7">
        <f t="shared" si="8"/>
        <v>35.17304685487602</v>
      </c>
      <c r="AE16" s="7">
        <f t="shared" si="9"/>
        <v>11.724348951625343</v>
      </c>
      <c r="AF16" s="7">
        <f t="shared" si="36"/>
        <v>0</v>
      </c>
      <c r="AG16" s="10">
        <f t="shared" si="37"/>
        <v>35.17304685487602</v>
      </c>
      <c r="AH16" s="10">
        <f t="shared" si="10"/>
        <v>35.17304685487602</v>
      </c>
      <c r="AJ16" s="6">
        <f t="shared" ca="1" si="48"/>
        <v>46362</v>
      </c>
      <c r="AK16">
        <f t="shared" si="49"/>
        <v>105</v>
      </c>
      <c r="AL16" s="7">
        <f t="shared" si="59"/>
        <v>903.11214906041732</v>
      </c>
      <c r="AM16" s="7">
        <f t="shared" si="13"/>
        <v>45.155607453020863</v>
      </c>
      <c r="AN16" s="7">
        <f t="shared" si="14"/>
        <v>22.577803726510435</v>
      </c>
      <c r="AO16" s="7">
        <f t="shared" si="38"/>
        <v>0</v>
      </c>
      <c r="AP16" s="10">
        <f t="shared" si="39"/>
        <v>45.155607453020863</v>
      </c>
      <c r="AQ16" s="10">
        <f t="shared" si="15"/>
        <v>45.155607453020863</v>
      </c>
      <c r="AS16" s="6">
        <f t="shared" ca="1" si="50"/>
        <v>46392</v>
      </c>
      <c r="AT16">
        <f t="shared" si="51"/>
        <v>135</v>
      </c>
      <c r="AU16" s="7">
        <f t="shared" si="60"/>
        <v>1798.7180862966322</v>
      </c>
      <c r="AV16" s="7">
        <f t="shared" si="18"/>
        <v>89.935904314831618</v>
      </c>
      <c r="AW16" s="7">
        <f t="shared" si="19"/>
        <v>44.967952157415809</v>
      </c>
      <c r="AX16" s="7">
        <f t="shared" si="40"/>
        <v>44.967952157415809</v>
      </c>
      <c r="AY16" s="10">
        <f t="shared" si="41"/>
        <v>89.935904314831618</v>
      </c>
      <c r="AZ16" s="10">
        <f t="shared" si="20"/>
        <v>89.935904314831618</v>
      </c>
      <c r="BB16" s="6">
        <f t="shared" ca="1" si="52"/>
        <v>46422</v>
      </c>
      <c r="BC16">
        <f t="shared" si="53"/>
        <v>165</v>
      </c>
      <c r="BD16" s="7">
        <f t="shared" si="61"/>
        <v>3680.9099919257178</v>
      </c>
      <c r="BE16" s="7">
        <f t="shared" si="23"/>
        <v>184.04549959628594</v>
      </c>
      <c r="BF16" s="7">
        <f t="shared" si="24"/>
        <v>92.022749798142954</v>
      </c>
      <c r="BG16" s="7">
        <f t="shared" si="42"/>
        <v>92.022749798142982</v>
      </c>
      <c r="BH16" s="10">
        <f t="shared" si="43"/>
        <v>184.04549959628594</v>
      </c>
      <c r="BI16" s="10">
        <f t="shared" si="25"/>
        <v>184.04549959628594</v>
      </c>
    </row>
    <row r="17" spans="6:61" x14ac:dyDescent="0.3">
      <c r="F17">
        <f t="shared" si="54"/>
        <v>20</v>
      </c>
      <c r="G17">
        <f t="shared" si="55"/>
        <v>20</v>
      </c>
      <c r="K17" s="6">
        <f t="shared" ca="1" si="28"/>
        <v>46273</v>
      </c>
      <c r="L17">
        <f t="shared" si="29"/>
        <v>16</v>
      </c>
      <c r="M17" s="7">
        <f t="shared" si="57"/>
        <v>25</v>
      </c>
      <c r="N17" s="7">
        <f t="shared" si="31"/>
        <v>20</v>
      </c>
      <c r="O17" s="7">
        <f t="shared" si="56"/>
        <v>0</v>
      </c>
      <c r="P17" s="7">
        <f t="shared" si="32"/>
        <v>0</v>
      </c>
      <c r="R17" s="6">
        <f t="shared" ca="1" si="44"/>
        <v>46303</v>
      </c>
      <c r="S17">
        <f t="shared" si="45"/>
        <v>46</v>
      </c>
      <c r="T17" s="7">
        <f t="shared" si="33"/>
        <v>126.5625</v>
      </c>
      <c r="U17" s="7">
        <f t="shared" si="3"/>
        <v>25.3125</v>
      </c>
      <c r="V17" s="7">
        <f t="shared" si="4"/>
        <v>0</v>
      </c>
      <c r="W17" s="7">
        <f t="shared" si="34"/>
        <v>25.3125</v>
      </c>
      <c r="X17" s="10">
        <f t="shared" si="35"/>
        <v>25.3125</v>
      </c>
      <c r="Y17" s="10">
        <f t="shared" si="5"/>
        <v>25.3125</v>
      </c>
      <c r="Z17" s="12"/>
      <c r="AA17" s="6">
        <f t="shared" ca="1" si="46"/>
        <v>46333</v>
      </c>
      <c r="AB17">
        <f t="shared" si="47"/>
        <v>76</v>
      </c>
      <c r="AC17" s="7">
        <f t="shared" si="58"/>
        <v>468.97395806501368</v>
      </c>
      <c r="AD17" s="7">
        <f t="shared" si="8"/>
        <v>46.897395806501365</v>
      </c>
      <c r="AE17" s="7">
        <f t="shared" si="9"/>
        <v>11.724348951625343</v>
      </c>
      <c r="AF17" s="7">
        <f t="shared" si="36"/>
        <v>35.17304685487602</v>
      </c>
      <c r="AG17" s="10">
        <f t="shared" si="37"/>
        <v>46.897395806501365</v>
      </c>
      <c r="AH17" s="10">
        <f t="shared" si="10"/>
        <v>46.897395806501365</v>
      </c>
      <c r="AJ17" s="6">
        <f t="shared" ca="1" si="48"/>
        <v>46363</v>
      </c>
      <c r="AK17">
        <f t="shared" si="49"/>
        <v>106</v>
      </c>
      <c r="AL17" s="7">
        <f t="shared" si="59"/>
        <v>903.11214906041732</v>
      </c>
      <c r="AM17" s="7">
        <f t="shared" si="13"/>
        <v>67.733411179531288</v>
      </c>
      <c r="AN17" s="7">
        <f t="shared" si="14"/>
        <v>22.577803726510435</v>
      </c>
      <c r="AO17" s="7">
        <f t="shared" si="38"/>
        <v>45.155607453020849</v>
      </c>
      <c r="AP17" s="10">
        <f t="shared" si="39"/>
        <v>67.733411179531288</v>
      </c>
      <c r="AQ17" s="10">
        <f t="shared" si="15"/>
        <v>67.733411179531288</v>
      </c>
      <c r="AS17" s="6">
        <f t="shared" ca="1" si="50"/>
        <v>46393</v>
      </c>
      <c r="AT17">
        <f t="shared" si="51"/>
        <v>136</v>
      </c>
      <c r="AU17" s="7">
        <f t="shared" si="60"/>
        <v>1843.686038454048</v>
      </c>
      <c r="AV17" s="7">
        <f t="shared" si="18"/>
        <v>92.184301922702403</v>
      </c>
      <c r="AW17" s="7">
        <f t="shared" si="19"/>
        <v>46.092150961351201</v>
      </c>
      <c r="AX17" s="7">
        <f t="shared" si="40"/>
        <v>46.092150961351201</v>
      </c>
      <c r="AY17" s="10">
        <f t="shared" si="41"/>
        <v>92.184301922702403</v>
      </c>
      <c r="AZ17" s="10">
        <f t="shared" si="20"/>
        <v>92.184301922702403</v>
      </c>
      <c r="BB17" s="6">
        <f t="shared" ca="1" si="52"/>
        <v>46423</v>
      </c>
      <c r="BC17">
        <f t="shared" si="53"/>
        <v>166</v>
      </c>
      <c r="BD17" s="7">
        <f t="shared" si="61"/>
        <v>3772.932741723861</v>
      </c>
      <c r="BE17" s="7">
        <f t="shared" si="23"/>
        <v>188.6466370861931</v>
      </c>
      <c r="BF17" s="7">
        <f t="shared" si="24"/>
        <v>94.323318543096534</v>
      </c>
      <c r="BG17" s="7">
        <f t="shared" si="42"/>
        <v>94.323318543096562</v>
      </c>
      <c r="BH17" s="10">
        <f t="shared" si="43"/>
        <v>188.6466370861931</v>
      </c>
      <c r="BI17" s="10">
        <f t="shared" si="25"/>
        <v>188.6466370861931</v>
      </c>
    </row>
    <row r="18" spans="6:61" x14ac:dyDescent="0.3">
      <c r="F18">
        <f t="shared" si="54"/>
        <v>21.25</v>
      </c>
      <c r="G18">
        <f t="shared" si="55"/>
        <v>21.25</v>
      </c>
      <c r="K18" s="6">
        <f t="shared" ca="1" si="28"/>
        <v>46274</v>
      </c>
      <c r="L18">
        <f t="shared" si="29"/>
        <v>17</v>
      </c>
      <c r="M18" s="7">
        <f t="shared" si="57"/>
        <v>25</v>
      </c>
      <c r="N18" s="7">
        <f t="shared" si="31"/>
        <v>21.25</v>
      </c>
      <c r="O18" s="7">
        <f>IF(M18*$B$10&gt;$B$9,M18*$B$10,0)</f>
        <v>0</v>
      </c>
      <c r="P18" s="7">
        <f t="shared" si="32"/>
        <v>0</v>
      </c>
      <c r="R18" s="6">
        <f t="shared" ca="1" si="44"/>
        <v>46304</v>
      </c>
      <c r="S18">
        <f t="shared" si="45"/>
        <v>47</v>
      </c>
      <c r="T18" s="7">
        <f t="shared" si="33"/>
        <v>151.875</v>
      </c>
      <c r="U18" s="7">
        <f t="shared" si="3"/>
        <v>7.59375</v>
      </c>
      <c r="V18" s="7">
        <f>IF(T18*$B$10&gt;$B$9,T18*$B$10,0)</f>
        <v>0</v>
      </c>
      <c r="W18" s="7">
        <f t="shared" si="34"/>
        <v>0</v>
      </c>
      <c r="X18" s="10">
        <f t="shared" si="35"/>
        <v>7.59375</v>
      </c>
      <c r="Y18" s="10">
        <f t="shared" si="5"/>
        <v>7.59375</v>
      </c>
      <c r="Z18" s="12"/>
      <c r="AA18" s="6">
        <f t="shared" ca="1" si="46"/>
        <v>46334</v>
      </c>
      <c r="AB18">
        <f t="shared" si="47"/>
        <v>77</v>
      </c>
      <c r="AC18" s="7">
        <f t="shared" si="58"/>
        <v>504.1470049198897</v>
      </c>
      <c r="AD18" s="7">
        <f t="shared" si="8"/>
        <v>25.20735024599449</v>
      </c>
      <c r="AE18" s="7">
        <f>IF(AC18*$B$10&gt;$B$9,AC18*$B$10,0)</f>
        <v>12.603675122997243</v>
      </c>
      <c r="AF18" s="7">
        <f t="shared" si="36"/>
        <v>0</v>
      </c>
      <c r="AG18" s="10">
        <f t="shared" si="37"/>
        <v>25.20735024599449</v>
      </c>
      <c r="AH18" s="10">
        <f t="shared" si="10"/>
        <v>25.20735024599449</v>
      </c>
      <c r="AJ18" s="6">
        <f t="shared" ca="1" si="48"/>
        <v>46364</v>
      </c>
      <c r="AK18">
        <f t="shared" si="49"/>
        <v>107</v>
      </c>
      <c r="AL18" s="7">
        <f t="shared" si="59"/>
        <v>948.26775651343814</v>
      </c>
      <c r="AM18" s="7">
        <f t="shared" si="13"/>
        <v>47.413387825671919</v>
      </c>
      <c r="AN18" s="7">
        <f>IF(AL18*$B$10&gt;$B$9,AL18*$B$10,0)</f>
        <v>23.706693912835956</v>
      </c>
      <c r="AO18" s="7">
        <f t="shared" si="38"/>
        <v>0</v>
      </c>
      <c r="AP18" s="10">
        <f t="shared" si="39"/>
        <v>47.413387825671919</v>
      </c>
      <c r="AQ18" s="10">
        <f t="shared" si="15"/>
        <v>47.413387825671919</v>
      </c>
      <c r="AS18" s="6">
        <f t="shared" ca="1" si="50"/>
        <v>46394</v>
      </c>
      <c r="AT18">
        <f t="shared" si="51"/>
        <v>137</v>
      </c>
      <c r="AU18" s="7">
        <f t="shared" si="60"/>
        <v>1889.7781894153993</v>
      </c>
      <c r="AV18" s="7">
        <f t="shared" si="18"/>
        <v>94.488909470769983</v>
      </c>
      <c r="AW18" s="7">
        <f>IF(AU18*$B$10&gt;$B$9,AU18*$B$10,0)</f>
        <v>47.244454735384984</v>
      </c>
      <c r="AX18" s="7">
        <f t="shared" si="40"/>
        <v>47.244454735384998</v>
      </c>
      <c r="AY18" s="10">
        <f t="shared" si="41"/>
        <v>94.488909470769983</v>
      </c>
      <c r="AZ18" s="10">
        <f t="shared" si="20"/>
        <v>94.488909470769983</v>
      </c>
      <c r="BB18" s="6">
        <f t="shared" ca="1" si="52"/>
        <v>46424</v>
      </c>
      <c r="BC18">
        <f t="shared" si="53"/>
        <v>167</v>
      </c>
      <c r="BD18" s="7">
        <f t="shared" si="61"/>
        <v>3867.2560602669578</v>
      </c>
      <c r="BE18" s="7">
        <f t="shared" si="23"/>
        <v>193.3628030133479</v>
      </c>
      <c r="BF18" s="7">
        <f>IF(BD18*$B$10&gt;$B$9,BD18*$B$10,0)</f>
        <v>96.68140150667395</v>
      </c>
      <c r="BG18" s="7">
        <f t="shared" si="42"/>
        <v>96.68140150667395</v>
      </c>
      <c r="BH18" s="10">
        <f t="shared" si="43"/>
        <v>193.3628030133479</v>
      </c>
      <c r="BI18" s="10">
        <f t="shared" si="25"/>
        <v>193.3628030133479</v>
      </c>
    </row>
    <row r="19" spans="6:61" x14ac:dyDescent="0.3">
      <c r="F19">
        <f t="shared" si="54"/>
        <v>22.5</v>
      </c>
      <c r="G19">
        <f t="shared" si="55"/>
        <v>22.5</v>
      </c>
      <c r="K19" s="6">
        <f t="shared" ca="1" si="28"/>
        <v>46275</v>
      </c>
      <c r="L19">
        <f t="shared" si="29"/>
        <v>18</v>
      </c>
      <c r="M19" s="7">
        <f t="shared" si="57"/>
        <v>25</v>
      </c>
      <c r="N19" s="7">
        <f t="shared" si="31"/>
        <v>22.5</v>
      </c>
      <c r="O19" s="7">
        <f t="shared" si="1"/>
        <v>0</v>
      </c>
      <c r="P19" s="7">
        <f t="shared" si="32"/>
        <v>0</v>
      </c>
      <c r="R19" s="6">
        <f t="shared" ca="1" si="44"/>
        <v>46305</v>
      </c>
      <c r="S19">
        <f t="shared" si="45"/>
        <v>48</v>
      </c>
      <c r="T19" s="7">
        <f t="shared" si="33"/>
        <v>151.875</v>
      </c>
      <c r="U19" s="7">
        <f t="shared" si="3"/>
        <v>15.1875</v>
      </c>
      <c r="V19" s="7">
        <f t="shared" si="4"/>
        <v>0</v>
      </c>
      <c r="W19" s="7">
        <f t="shared" si="34"/>
        <v>0</v>
      </c>
      <c r="X19" s="10">
        <f t="shared" si="35"/>
        <v>15.1875</v>
      </c>
      <c r="Y19" s="10">
        <f t="shared" si="5"/>
        <v>15.1875</v>
      </c>
      <c r="Z19" s="12"/>
      <c r="AA19" s="6">
        <f t="shared" ca="1" si="46"/>
        <v>46335</v>
      </c>
      <c r="AB19">
        <f t="shared" si="47"/>
        <v>78</v>
      </c>
      <c r="AC19" s="7">
        <f t="shared" si="58"/>
        <v>504.1470049198897</v>
      </c>
      <c r="AD19" s="7">
        <f t="shared" si="8"/>
        <v>37.811025368991736</v>
      </c>
      <c r="AE19" s="7">
        <f t="shared" si="9"/>
        <v>12.603675122997243</v>
      </c>
      <c r="AF19" s="7">
        <f t="shared" si="36"/>
        <v>25.20735024599449</v>
      </c>
      <c r="AG19" s="10">
        <f t="shared" si="37"/>
        <v>37.811025368991736</v>
      </c>
      <c r="AH19" s="10">
        <f t="shared" si="10"/>
        <v>37.811025368991736</v>
      </c>
      <c r="AJ19" s="6">
        <f t="shared" ca="1" si="48"/>
        <v>46365</v>
      </c>
      <c r="AK19">
        <f t="shared" si="49"/>
        <v>108</v>
      </c>
      <c r="AL19" s="7">
        <f t="shared" si="59"/>
        <v>948.26775651343814</v>
      </c>
      <c r="AM19" s="7">
        <f t="shared" si="13"/>
        <v>71.120081738507878</v>
      </c>
      <c r="AN19" s="7">
        <f t="shared" si="14"/>
        <v>23.706693912835956</v>
      </c>
      <c r="AO19" s="7">
        <f t="shared" si="38"/>
        <v>47.413387825671919</v>
      </c>
      <c r="AP19" s="10">
        <f t="shared" si="39"/>
        <v>71.120081738507878</v>
      </c>
      <c r="AQ19" s="10">
        <f t="shared" si="15"/>
        <v>71.120081738507878</v>
      </c>
      <c r="AS19" s="6">
        <f t="shared" ca="1" si="50"/>
        <v>46395</v>
      </c>
      <c r="AT19">
        <f t="shared" si="51"/>
        <v>138</v>
      </c>
      <c r="AU19" s="7">
        <f t="shared" si="60"/>
        <v>1937.0226441507843</v>
      </c>
      <c r="AV19" s="7">
        <f t="shared" si="18"/>
        <v>96.851132207539223</v>
      </c>
      <c r="AW19" s="7">
        <f t="shared" si="19"/>
        <v>48.425566103769611</v>
      </c>
      <c r="AX19" s="7">
        <f t="shared" si="40"/>
        <v>48.425566103769611</v>
      </c>
      <c r="AY19" s="10">
        <f t="shared" si="41"/>
        <v>96.851132207539223</v>
      </c>
      <c r="AZ19" s="10">
        <f t="shared" si="20"/>
        <v>96.851132207539223</v>
      </c>
      <c r="BB19" s="6">
        <f t="shared" ca="1" si="52"/>
        <v>46425</v>
      </c>
      <c r="BC19">
        <f t="shared" si="53"/>
        <v>168</v>
      </c>
      <c r="BD19" s="7">
        <f t="shared" si="61"/>
        <v>3963.9374617736316</v>
      </c>
      <c r="BE19" s="7">
        <f t="shared" si="23"/>
        <v>198.19687308868154</v>
      </c>
      <c r="BF19" s="7">
        <f t="shared" si="24"/>
        <v>99.0984365443408</v>
      </c>
      <c r="BG19" s="7">
        <f t="shared" si="42"/>
        <v>99.098436544340743</v>
      </c>
      <c r="BH19" s="10">
        <f t="shared" si="43"/>
        <v>198.19687308868154</v>
      </c>
      <c r="BI19" s="10">
        <f t="shared" si="25"/>
        <v>198.19687308868154</v>
      </c>
    </row>
    <row r="20" spans="6:61" x14ac:dyDescent="0.3">
      <c r="F20">
        <f t="shared" si="54"/>
        <v>23.75</v>
      </c>
      <c r="G20">
        <f t="shared" si="55"/>
        <v>23.75</v>
      </c>
      <c r="K20" s="6">
        <f t="shared" ca="1" si="28"/>
        <v>46276</v>
      </c>
      <c r="L20">
        <f t="shared" si="29"/>
        <v>19</v>
      </c>
      <c r="M20" s="7">
        <f t="shared" si="57"/>
        <v>25</v>
      </c>
      <c r="N20" s="7">
        <f t="shared" si="31"/>
        <v>23.75</v>
      </c>
      <c r="O20" s="7">
        <f t="shared" si="1"/>
        <v>0</v>
      </c>
      <c r="P20" s="7">
        <f t="shared" si="32"/>
        <v>0</v>
      </c>
      <c r="R20" s="6">
        <f t="shared" ca="1" si="44"/>
        <v>46306</v>
      </c>
      <c r="S20">
        <f t="shared" si="45"/>
        <v>49</v>
      </c>
      <c r="T20" s="7">
        <f t="shared" si="33"/>
        <v>151.875</v>
      </c>
      <c r="U20" s="7">
        <f t="shared" si="3"/>
        <v>22.78125</v>
      </c>
      <c r="V20" s="7">
        <f t="shared" si="4"/>
        <v>0</v>
      </c>
      <c r="W20" s="7">
        <f t="shared" si="34"/>
        <v>0</v>
      </c>
      <c r="X20" s="10">
        <f t="shared" si="35"/>
        <v>22.78125</v>
      </c>
      <c r="Y20" s="10">
        <f t="shared" si="5"/>
        <v>22.78125</v>
      </c>
      <c r="Z20" s="12"/>
      <c r="AA20" s="6">
        <f t="shared" ca="1" si="46"/>
        <v>46336</v>
      </c>
      <c r="AB20">
        <f t="shared" si="47"/>
        <v>79</v>
      </c>
      <c r="AC20" s="7">
        <f t="shared" si="58"/>
        <v>529.35435516588416</v>
      </c>
      <c r="AD20" s="7">
        <f t="shared" si="8"/>
        <v>26.467717758294214</v>
      </c>
      <c r="AE20" s="7">
        <f t="shared" si="9"/>
        <v>13.233858879147105</v>
      </c>
      <c r="AF20" s="7">
        <f t="shared" si="36"/>
        <v>0</v>
      </c>
      <c r="AG20" s="10">
        <f t="shared" si="37"/>
        <v>26.467717758294214</v>
      </c>
      <c r="AH20" s="10">
        <f t="shared" si="10"/>
        <v>26.467717758294214</v>
      </c>
      <c r="AJ20" s="6">
        <f t="shared" ca="1" si="48"/>
        <v>46366</v>
      </c>
      <c r="AK20">
        <f t="shared" si="49"/>
        <v>109</v>
      </c>
      <c r="AL20" s="7">
        <f t="shared" si="59"/>
        <v>995.68114433911001</v>
      </c>
      <c r="AM20" s="7">
        <f t="shared" si="13"/>
        <v>49.784057216955503</v>
      </c>
      <c r="AN20" s="7">
        <f t="shared" si="14"/>
        <v>24.892028608477752</v>
      </c>
      <c r="AO20" s="7">
        <f t="shared" si="38"/>
        <v>0</v>
      </c>
      <c r="AP20" s="10">
        <f t="shared" si="39"/>
        <v>49.784057216955503</v>
      </c>
      <c r="AQ20" s="10">
        <f t="shared" si="15"/>
        <v>49.784057216955503</v>
      </c>
      <c r="AS20" s="6">
        <f t="shared" ca="1" si="50"/>
        <v>46396</v>
      </c>
      <c r="AT20">
        <f t="shared" si="51"/>
        <v>139</v>
      </c>
      <c r="AU20" s="7">
        <f t="shared" si="60"/>
        <v>1985.4482102545539</v>
      </c>
      <c r="AV20" s="7">
        <f t="shared" si="18"/>
        <v>99.272410512727717</v>
      </c>
      <c r="AW20" s="7">
        <f t="shared" si="19"/>
        <v>49.636205256363851</v>
      </c>
      <c r="AX20" s="7">
        <f t="shared" si="40"/>
        <v>49.636205256363866</v>
      </c>
      <c r="AY20" s="10">
        <f t="shared" si="41"/>
        <v>99.272410512727717</v>
      </c>
      <c r="AZ20" s="10">
        <f t="shared" si="20"/>
        <v>99.272410512727717</v>
      </c>
      <c r="BB20" s="6">
        <f t="shared" ca="1" si="52"/>
        <v>46426</v>
      </c>
      <c r="BC20">
        <f t="shared" si="53"/>
        <v>169</v>
      </c>
      <c r="BD20" s="7">
        <f t="shared" si="61"/>
        <v>4063.0358983179722</v>
      </c>
      <c r="BE20" s="7">
        <f t="shared" si="23"/>
        <v>203.15179491589862</v>
      </c>
      <c r="BF20" s="7">
        <f t="shared" si="24"/>
        <v>101.57589745794931</v>
      </c>
      <c r="BG20" s="7">
        <f t="shared" si="42"/>
        <v>101.57589745794931</v>
      </c>
      <c r="BH20" s="10">
        <f t="shared" si="43"/>
        <v>203.15179491589862</v>
      </c>
      <c r="BI20" s="10">
        <f t="shared" si="25"/>
        <v>203.15179491589862</v>
      </c>
    </row>
    <row r="21" spans="6:61" x14ac:dyDescent="0.3">
      <c r="F21">
        <f t="shared" si="54"/>
        <v>25</v>
      </c>
      <c r="G21">
        <f t="shared" si="55"/>
        <v>25</v>
      </c>
      <c r="K21" s="6">
        <f t="shared" ca="1" si="28"/>
        <v>46277</v>
      </c>
      <c r="L21">
        <f t="shared" si="29"/>
        <v>20</v>
      </c>
      <c r="M21" s="7">
        <f t="shared" si="57"/>
        <v>25</v>
      </c>
      <c r="N21" s="7">
        <f t="shared" si="31"/>
        <v>25</v>
      </c>
      <c r="O21" s="7">
        <f t="shared" si="1"/>
        <v>0</v>
      </c>
      <c r="P21" s="7">
        <f t="shared" si="32"/>
        <v>25</v>
      </c>
      <c r="R21" s="6">
        <f t="shared" ca="1" si="44"/>
        <v>46307</v>
      </c>
      <c r="S21">
        <f t="shared" si="45"/>
        <v>50</v>
      </c>
      <c r="T21" s="7">
        <f t="shared" si="33"/>
        <v>151.875</v>
      </c>
      <c r="U21" s="7">
        <f t="shared" si="3"/>
        <v>30.375</v>
      </c>
      <c r="V21" s="7">
        <f t="shared" si="4"/>
        <v>0</v>
      </c>
      <c r="W21" s="7">
        <f t="shared" si="34"/>
        <v>30.375</v>
      </c>
      <c r="X21" s="10">
        <f t="shared" si="35"/>
        <v>30.375</v>
      </c>
      <c r="Y21" s="10">
        <f t="shared" si="5"/>
        <v>30.375</v>
      </c>
      <c r="Z21" s="12"/>
      <c r="AA21" s="6">
        <f t="shared" ca="1" si="46"/>
        <v>46337</v>
      </c>
      <c r="AB21">
        <f t="shared" si="47"/>
        <v>80</v>
      </c>
      <c r="AC21" s="7">
        <f t="shared" si="58"/>
        <v>529.35435516588416</v>
      </c>
      <c r="AD21" s="7">
        <f t="shared" si="8"/>
        <v>39.70157663744132</v>
      </c>
      <c r="AE21" s="7">
        <f t="shared" si="9"/>
        <v>13.233858879147105</v>
      </c>
      <c r="AF21" s="7">
        <f t="shared" si="36"/>
        <v>26.467717758294214</v>
      </c>
      <c r="AG21" s="10">
        <f t="shared" si="37"/>
        <v>39.70157663744132</v>
      </c>
      <c r="AH21" s="10">
        <f t="shared" si="10"/>
        <v>39.70157663744132</v>
      </c>
      <c r="AJ21" s="6">
        <f t="shared" ca="1" si="48"/>
        <v>46367</v>
      </c>
      <c r="AK21">
        <f t="shared" si="49"/>
        <v>110</v>
      </c>
      <c r="AL21" s="7">
        <f t="shared" si="59"/>
        <v>995.68114433911001</v>
      </c>
      <c r="AM21" s="7">
        <f t="shared" si="13"/>
        <v>74.676085825433262</v>
      </c>
      <c r="AN21" s="7">
        <f t="shared" si="14"/>
        <v>24.892028608477752</v>
      </c>
      <c r="AO21" s="7">
        <f t="shared" si="38"/>
        <v>49.78405721695551</v>
      </c>
      <c r="AP21" s="10">
        <f t="shared" si="39"/>
        <v>74.676085825433262</v>
      </c>
      <c r="AQ21" s="10">
        <f t="shared" si="15"/>
        <v>74.676085825433262</v>
      </c>
      <c r="AS21" s="6">
        <f t="shared" ca="1" si="50"/>
        <v>46397</v>
      </c>
      <c r="AT21">
        <f t="shared" si="51"/>
        <v>140</v>
      </c>
      <c r="AU21" s="7">
        <f t="shared" si="60"/>
        <v>2035.0844155109178</v>
      </c>
      <c r="AV21" s="7">
        <f t="shared" si="18"/>
        <v>101.7542207755459</v>
      </c>
      <c r="AW21" s="7">
        <f t="shared" si="19"/>
        <v>50.877110387772944</v>
      </c>
      <c r="AX21" s="7">
        <f t="shared" si="40"/>
        <v>50.877110387772959</v>
      </c>
      <c r="AY21" s="10">
        <f t="shared" si="41"/>
        <v>101.7542207755459</v>
      </c>
      <c r="AZ21" s="10">
        <f t="shared" si="20"/>
        <v>101.7542207755459</v>
      </c>
      <c r="BB21" s="6">
        <f t="shared" ca="1" si="52"/>
        <v>46427</v>
      </c>
      <c r="BC21">
        <f t="shared" si="53"/>
        <v>170</v>
      </c>
      <c r="BD21" s="7">
        <f t="shared" si="61"/>
        <v>4164.6117957759216</v>
      </c>
      <c r="BE21" s="7">
        <f t="shared" si="23"/>
        <v>208.2305897887961</v>
      </c>
      <c r="BF21" s="7">
        <f t="shared" si="24"/>
        <v>104.11529489439805</v>
      </c>
      <c r="BG21" s="7">
        <f t="shared" si="42"/>
        <v>104.11529489439805</v>
      </c>
      <c r="BH21" s="10">
        <f t="shared" si="43"/>
        <v>208.2305897887961</v>
      </c>
      <c r="BI21" s="10">
        <f t="shared" si="25"/>
        <v>208.2305897887961</v>
      </c>
    </row>
    <row r="22" spans="6:61" x14ac:dyDescent="0.3">
      <c r="F22">
        <f t="shared" si="54"/>
        <v>2.5</v>
      </c>
      <c r="G22">
        <f t="shared" si="55"/>
        <v>2.5</v>
      </c>
      <c r="K22" s="6">
        <f t="shared" ca="1" si="28"/>
        <v>46278</v>
      </c>
      <c r="L22">
        <f t="shared" si="29"/>
        <v>21</v>
      </c>
      <c r="M22" s="7">
        <f t="shared" si="57"/>
        <v>50</v>
      </c>
      <c r="N22" s="7">
        <f t="shared" si="31"/>
        <v>2.5</v>
      </c>
      <c r="O22" s="7">
        <f t="shared" si="1"/>
        <v>0</v>
      </c>
      <c r="P22" s="7">
        <f t="shared" si="32"/>
        <v>0</v>
      </c>
      <c r="R22" s="6">
        <f t="shared" ca="1" si="44"/>
        <v>46308</v>
      </c>
      <c r="S22">
        <f t="shared" si="45"/>
        <v>51</v>
      </c>
      <c r="T22" s="7">
        <f t="shared" si="33"/>
        <v>182.25</v>
      </c>
      <c r="U22" s="7">
        <f t="shared" si="3"/>
        <v>9.1124999999999972</v>
      </c>
      <c r="V22" s="7">
        <f t="shared" si="4"/>
        <v>0</v>
      </c>
      <c r="W22" s="7">
        <f t="shared" si="34"/>
        <v>0</v>
      </c>
      <c r="X22" s="10">
        <f t="shared" si="35"/>
        <v>9.1124999999999972</v>
      </c>
      <c r="Y22" s="10">
        <f t="shared" si="5"/>
        <v>9.1124999999999972</v>
      </c>
      <c r="Z22" s="12"/>
      <c r="AA22" s="6">
        <f t="shared" ca="1" si="46"/>
        <v>46338</v>
      </c>
      <c r="AB22">
        <f t="shared" si="47"/>
        <v>81</v>
      </c>
      <c r="AC22" s="7">
        <f t="shared" si="58"/>
        <v>555.82207292417843</v>
      </c>
      <c r="AD22" s="7">
        <f t="shared" si="8"/>
        <v>27.791103646208924</v>
      </c>
      <c r="AE22" s="7">
        <f t="shared" si="9"/>
        <v>13.895551823104462</v>
      </c>
      <c r="AF22" s="7">
        <f t="shared" si="36"/>
        <v>0</v>
      </c>
      <c r="AG22" s="10">
        <f t="shared" si="37"/>
        <v>27.791103646208924</v>
      </c>
      <c r="AH22" s="10">
        <f t="shared" si="10"/>
        <v>27.791103646208924</v>
      </c>
      <c r="AJ22" s="6">
        <f t="shared" ca="1" si="48"/>
        <v>46368</v>
      </c>
      <c r="AK22">
        <f t="shared" si="49"/>
        <v>111</v>
      </c>
      <c r="AL22" s="7">
        <f t="shared" si="59"/>
        <v>1045.4652015560655</v>
      </c>
      <c r="AM22" s="7">
        <f t="shared" si="13"/>
        <v>52.273260077803279</v>
      </c>
      <c r="AN22" s="7">
        <f t="shared" si="14"/>
        <v>26.136630038901639</v>
      </c>
      <c r="AO22" s="7">
        <f t="shared" si="38"/>
        <v>26.136630038901639</v>
      </c>
      <c r="AP22" s="10">
        <f t="shared" si="39"/>
        <v>52.273260077803279</v>
      </c>
      <c r="AQ22" s="10">
        <f t="shared" si="15"/>
        <v>52.273260077803279</v>
      </c>
      <c r="AS22" s="6">
        <f t="shared" ca="1" si="50"/>
        <v>46398</v>
      </c>
      <c r="AT22">
        <f t="shared" si="51"/>
        <v>141</v>
      </c>
      <c r="AU22" s="7">
        <f t="shared" si="60"/>
        <v>2085.9615258986905</v>
      </c>
      <c r="AV22" s="7">
        <f t="shared" si="18"/>
        <v>104.29807629493453</v>
      </c>
      <c r="AW22" s="7">
        <f t="shared" si="19"/>
        <v>52.149038147467266</v>
      </c>
      <c r="AX22" s="7">
        <f t="shared" si="40"/>
        <v>52.149038147467266</v>
      </c>
      <c r="AY22" s="10">
        <f t="shared" si="41"/>
        <v>104.29807629493453</v>
      </c>
      <c r="AZ22" s="10">
        <f t="shared" si="20"/>
        <v>104.29807629493453</v>
      </c>
      <c r="BB22" s="6">
        <f t="shared" ca="1" si="52"/>
        <v>46428</v>
      </c>
      <c r="BC22">
        <f t="shared" si="53"/>
        <v>171</v>
      </c>
      <c r="BD22" s="7">
        <f t="shared" si="61"/>
        <v>4268.7270906703197</v>
      </c>
      <c r="BE22" s="7">
        <f t="shared" si="23"/>
        <v>213.43635453351601</v>
      </c>
      <c r="BF22" s="7">
        <f t="shared" si="24"/>
        <v>106.718177266758</v>
      </c>
      <c r="BG22" s="7">
        <f t="shared" si="42"/>
        <v>106.718177266758</v>
      </c>
      <c r="BH22" s="10">
        <f t="shared" si="43"/>
        <v>213.43635453351601</v>
      </c>
      <c r="BI22" s="10">
        <f t="shared" si="25"/>
        <v>213.43635453351601</v>
      </c>
    </row>
    <row r="23" spans="6:61" x14ac:dyDescent="0.3">
      <c r="F23">
        <f t="shared" si="54"/>
        <v>5</v>
      </c>
      <c r="G23">
        <f t="shared" si="55"/>
        <v>5</v>
      </c>
      <c r="K23" s="6">
        <f t="shared" ca="1" si="28"/>
        <v>46279</v>
      </c>
      <c r="L23">
        <f t="shared" si="29"/>
        <v>22</v>
      </c>
      <c r="M23" s="7">
        <f t="shared" si="57"/>
        <v>50</v>
      </c>
      <c r="N23" s="7">
        <f t="shared" si="31"/>
        <v>5</v>
      </c>
      <c r="O23" s="7">
        <f t="shared" si="1"/>
        <v>0</v>
      </c>
      <c r="P23" s="7">
        <f t="shared" si="32"/>
        <v>0</v>
      </c>
      <c r="R23" s="6">
        <f t="shared" ca="1" si="44"/>
        <v>46309</v>
      </c>
      <c r="S23">
        <f t="shared" si="45"/>
        <v>52</v>
      </c>
      <c r="T23" s="7">
        <f t="shared" si="33"/>
        <v>182.25</v>
      </c>
      <c r="U23" s="7">
        <f t="shared" si="3"/>
        <v>18.224999999999998</v>
      </c>
      <c r="V23" s="7">
        <f t="shared" si="4"/>
        <v>0</v>
      </c>
      <c r="W23" s="7">
        <f t="shared" si="34"/>
        <v>0</v>
      </c>
      <c r="X23" s="10">
        <f t="shared" si="35"/>
        <v>18.224999999999998</v>
      </c>
      <c r="Y23" s="10">
        <f t="shared" si="5"/>
        <v>18.224999999999998</v>
      </c>
      <c r="Z23" s="12"/>
      <c r="AA23" s="6">
        <f t="shared" ca="1" si="46"/>
        <v>46339</v>
      </c>
      <c r="AB23">
        <f t="shared" si="47"/>
        <v>82</v>
      </c>
      <c r="AC23" s="7">
        <f t="shared" si="58"/>
        <v>555.82207292417843</v>
      </c>
      <c r="AD23" s="7">
        <f t="shared" si="8"/>
        <v>41.686655469313386</v>
      </c>
      <c r="AE23" s="7">
        <f t="shared" si="9"/>
        <v>13.895551823104462</v>
      </c>
      <c r="AF23" s="7">
        <f t="shared" si="36"/>
        <v>27.791103646208924</v>
      </c>
      <c r="AG23" s="10">
        <f t="shared" si="37"/>
        <v>41.686655469313386</v>
      </c>
      <c r="AH23" s="10">
        <f t="shared" si="10"/>
        <v>41.686655469313386</v>
      </c>
      <c r="AJ23" s="6">
        <f t="shared" ca="1" si="48"/>
        <v>46369</v>
      </c>
      <c r="AK23">
        <f t="shared" si="49"/>
        <v>112</v>
      </c>
      <c r="AL23" s="7">
        <f t="shared" si="59"/>
        <v>1071.6018315949671</v>
      </c>
      <c r="AM23" s="7">
        <f t="shared" si="13"/>
        <v>53.580091579748341</v>
      </c>
      <c r="AN23" s="7">
        <f t="shared" si="14"/>
        <v>26.790045789874178</v>
      </c>
      <c r="AO23" s="7">
        <f t="shared" si="38"/>
        <v>26.790045789874164</v>
      </c>
      <c r="AP23" s="10">
        <f t="shared" si="39"/>
        <v>53.580091579748341</v>
      </c>
      <c r="AQ23" s="10">
        <f t="shared" si="15"/>
        <v>53.580091579748341</v>
      </c>
      <c r="AS23" s="6">
        <f t="shared" ca="1" si="50"/>
        <v>46399</v>
      </c>
      <c r="AT23">
        <f t="shared" si="51"/>
        <v>142</v>
      </c>
      <c r="AU23" s="7">
        <f t="shared" si="60"/>
        <v>2138.1105640461578</v>
      </c>
      <c r="AV23" s="7">
        <f t="shared" si="18"/>
        <v>106.90552820230788</v>
      </c>
      <c r="AW23" s="7">
        <f t="shared" si="19"/>
        <v>53.452764101153946</v>
      </c>
      <c r="AX23" s="7">
        <f t="shared" si="40"/>
        <v>53.452764101153932</v>
      </c>
      <c r="AY23" s="10">
        <f t="shared" si="41"/>
        <v>106.90552820230788</v>
      </c>
      <c r="AZ23" s="10">
        <f t="shared" si="20"/>
        <v>106.90552820230788</v>
      </c>
      <c r="BB23" s="6">
        <f t="shared" ca="1" si="52"/>
        <v>46429</v>
      </c>
      <c r="BC23">
        <f t="shared" si="53"/>
        <v>172</v>
      </c>
      <c r="BD23" s="7">
        <f t="shared" si="61"/>
        <v>4375.4452679370779</v>
      </c>
      <c r="BE23" s="7">
        <f t="shared" si="23"/>
        <v>218.77226339685387</v>
      </c>
      <c r="BF23" s="7">
        <f t="shared" si="24"/>
        <v>109.38613169842695</v>
      </c>
      <c r="BG23" s="7">
        <f t="shared" si="42"/>
        <v>109.38613169842692</v>
      </c>
      <c r="BH23" s="10">
        <f t="shared" si="43"/>
        <v>218.77226339685387</v>
      </c>
      <c r="BI23" s="10">
        <f t="shared" si="25"/>
        <v>218.77226339685387</v>
      </c>
    </row>
    <row r="24" spans="6:61" x14ac:dyDescent="0.3">
      <c r="F24">
        <f t="shared" si="54"/>
        <v>7.5</v>
      </c>
      <c r="G24">
        <f t="shared" si="55"/>
        <v>7.5</v>
      </c>
      <c r="K24" s="6">
        <f t="shared" ca="1" si="28"/>
        <v>46280</v>
      </c>
      <c r="L24">
        <f t="shared" si="29"/>
        <v>23</v>
      </c>
      <c r="M24" s="7">
        <f t="shared" si="57"/>
        <v>50</v>
      </c>
      <c r="N24" s="7">
        <f t="shared" si="31"/>
        <v>7.5</v>
      </c>
      <c r="O24" s="7">
        <f t="shared" si="1"/>
        <v>0</v>
      </c>
      <c r="P24" s="7">
        <f t="shared" si="32"/>
        <v>0</v>
      </c>
      <c r="R24" s="6">
        <f t="shared" ca="1" si="44"/>
        <v>46310</v>
      </c>
      <c r="S24">
        <f t="shared" si="45"/>
        <v>53</v>
      </c>
      <c r="T24" s="7">
        <f t="shared" si="33"/>
        <v>182.25</v>
      </c>
      <c r="U24" s="7">
        <f t="shared" si="3"/>
        <v>27.337499999999999</v>
      </c>
      <c r="V24" s="7">
        <f t="shared" si="4"/>
        <v>0</v>
      </c>
      <c r="W24" s="7">
        <f t="shared" si="34"/>
        <v>27.337499999999999</v>
      </c>
      <c r="X24" s="10">
        <f t="shared" si="35"/>
        <v>27.337499999999999</v>
      </c>
      <c r="Y24" s="10">
        <f t="shared" si="5"/>
        <v>27.337499999999999</v>
      </c>
      <c r="Z24" s="12"/>
      <c r="AA24" s="6">
        <f t="shared" ca="1" si="46"/>
        <v>46340</v>
      </c>
      <c r="AB24">
        <f t="shared" si="47"/>
        <v>83</v>
      </c>
      <c r="AC24" s="7">
        <f t="shared" si="58"/>
        <v>583.6131765703874</v>
      </c>
      <c r="AD24" s="7">
        <f t="shared" si="8"/>
        <v>29.180658828519377</v>
      </c>
      <c r="AE24" s="7">
        <f t="shared" si="9"/>
        <v>14.590329414259685</v>
      </c>
      <c r="AF24" s="7">
        <f t="shared" si="36"/>
        <v>0</v>
      </c>
      <c r="AG24" s="10">
        <f t="shared" si="37"/>
        <v>29.180658828519377</v>
      </c>
      <c r="AH24" s="10">
        <f t="shared" si="10"/>
        <v>29.180658828519377</v>
      </c>
      <c r="AJ24" s="6">
        <f t="shared" ca="1" si="48"/>
        <v>46370</v>
      </c>
      <c r="AK24">
        <f t="shared" si="49"/>
        <v>113</v>
      </c>
      <c r="AL24" s="7">
        <f t="shared" si="59"/>
        <v>1098.3918773848411</v>
      </c>
      <c r="AM24" s="7">
        <f t="shared" si="13"/>
        <v>54.919593869242043</v>
      </c>
      <c r="AN24" s="7">
        <f t="shared" si="14"/>
        <v>27.459796934621028</v>
      </c>
      <c r="AO24" s="7">
        <f t="shared" si="38"/>
        <v>27.459796934621014</v>
      </c>
      <c r="AP24" s="10">
        <f t="shared" si="39"/>
        <v>54.919593869242043</v>
      </c>
      <c r="AQ24" s="10">
        <f t="shared" si="15"/>
        <v>54.919593869242043</v>
      </c>
      <c r="AS24" s="6">
        <f t="shared" ca="1" si="50"/>
        <v>46400</v>
      </c>
      <c r="AT24">
        <f t="shared" si="51"/>
        <v>143</v>
      </c>
      <c r="AU24" s="7">
        <f t="shared" si="60"/>
        <v>2191.5633281473119</v>
      </c>
      <c r="AV24" s="7">
        <f t="shared" si="18"/>
        <v>109.57816640736559</v>
      </c>
      <c r="AW24" s="7">
        <f t="shared" si="19"/>
        <v>54.7890832036828</v>
      </c>
      <c r="AX24" s="7">
        <f t="shared" si="40"/>
        <v>54.789083203682786</v>
      </c>
      <c r="AY24" s="10">
        <f t="shared" si="41"/>
        <v>109.57816640736559</v>
      </c>
      <c r="AZ24" s="10">
        <f t="shared" si="20"/>
        <v>109.57816640736559</v>
      </c>
      <c r="BB24" s="6">
        <f t="shared" ca="1" si="52"/>
        <v>46430</v>
      </c>
      <c r="BC24">
        <f t="shared" si="53"/>
        <v>173</v>
      </c>
      <c r="BD24" s="7">
        <f t="shared" si="61"/>
        <v>4484.8313996355046</v>
      </c>
      <c r="BE24" s="7">
        <f t="shared" si="23"/>
        <v>224.24156998177523</v>
      </c>
      <c r="BF24" s="7">
        <f t="shared" si="24"/>
        <v>112.12078499088761</v>
      </c>
      <c r="BG24" s="7">
        <f t="shared" si="42"/>
        <v>112.12078499088761</v>
      </c>
      <c r="BH24" s="10">
        <f t="shared" si="43"/>
        <v>224.24156998177523</v>
      </c>
      <c r="BI24" s="10">
        <f t="shared" si="25"/>
        <v>224.24156998177523</v>
      </c>
    </row>
    <row r="25" spans="6:61" x14ac:dyDescent="0.3">
      <c r="F25">
        <f t="shared" si="54"/>
        <v>10</v>
      </c>
      <c r="G25">
        <f t="shared" si="55"/>
        <v>10</v>
      </c>
      <c r="K25" s="6">
        <f t="shared" ca="1" si="28"/>
        <v>46281</v>
      </c>
      <c r="L25">
        <f t="shared" si="29"/>
        <v>24</v>
      </c>
      <c r="M25" s="7">
        <f t="shared" si="57"/>
        <v>50</v>
      </c>
      <c r="N25" s="7">
        <f t="shared" si="31"/>
        <v>10</v>
      </c>
      <c r="O25" s="7">
        <f t="shared" si="1"/>
        <v>0</v>
      </c>
      <c r="P25" s="7">
        <f t="shared" si="32"/>
        <v>0</v>
      </c>
      <c r="R25" s="6">
        <f t="shared" ca="1" si="44"/>
        <v>46311</v>
      </c>
      <c r="S25">
        <f t="shared" si="45"/>
        <v>54</v>
      </c>
      <c r="T25" s="7">
        <f t="shared" si="33"/>
        <v>209.58750000000001</v>
      </c>
      <c r="U25" s="7">
        <f t="shared" si="3"/>
        <v>10.479374999999997</v>
      </c>
      <c r="V25" s="7">
        <f t="shared" si="4"/>
        <v>0</v>
      </c>
      <c r="W25" s="7">
        <f t="shared" si="34"/>
        <v>0</v>
      </c>
      <c r="X25" s="10">
        <f t="shared" si="35"/>
        <v>10.479374999999997</v>
      </c>
      <c r="Y25" s="10">
        <f t="shared" si="5"/>
        <v>10.479374999999997</v>
      </c>
      <c r="Z25" s="12"/>
      <c r="AA25" s="6">
        <f t="shared" ca="1" si="46"/>
        <v>46341</v>
      </c>
      <c r="AB25">
        <f t="shared" si="47"/>
        <v>84</v>
      </c>
      <c r="AC25" s="7">
        <f t="shared" si="58"/>
        <v>583.6131765703874</v>
      </c>
      <c r="AD25" s="7">
        <f t="shared" si="8"/>
        <v>43.770988242779062</v>
      </c>
      <c r="AE25" s="7">
        <f t="shared" si="9"/>
        <v>14.590329414259685</v>
      </c>
      <c r="AF25" s="7">
        <f t="shared" si="36"/>
        <v>29.180658828519377</v>
      </c>
      <c r="AG25" s="10">
        <f t="shared" si="37"/>
        <v>43.770988242779062</v>
      </c>
      <c r="AH25" s="10">
        <f>IF($B$5&gt;199,($C$2*AC25)+AD24-AF24-AE24,($B$2*AC25)+AD24-AF24-AE24)</f>
        <v>43.770988242779062</v>
      </c>
      <c r="AJ25" s="6">
        <f t="shared" ca="1" si="48"/>
        <v>46371</v>
      </c>
      <c r="AK25">
        <f t="shared" si="49"/>
        <v>114</v>
      </c>
      <c r="AL25" s="7">
        <f t="shared" si="59"/>
        <v>1125.8516743194621</v>
      </c>
      <c r="AM25" s="7">
        <f t="shared" si="13"/>
        <v>56.292583715973123</v>
      </c>
      <c r="AN25" s="7">
        <f t="shared" si="14"/>
        <v>28.146291857986554</v>
      </c>
      <c r="AO25" s="7">
        <f t="shared" si="38"/>
        <v>28.146291857986569</v>
      </c>
      <c r="AP25" s="10">
        <f t="shared" si="39"/>
        <v>56.292583715973123</v>
      </c>
      <c r="AQ25" s="10">
        <f>IF($B$5&gt;199,($C$2*AL25)+AM24-AO24-AN24,($B$2*AL25)+AM24-AO24-AN24)</f>
        <v>56.292583715973123</v>
      </c>
      <c r="AS25" s="6">
        <f t="shared" ca="1" si="50"/>
        <v>46401</v>
      </c>
      <c r="AT25">
        <f t="shared" si="51"/>
        <v>144</v>
      </c>
      <c r="AU25" s="7">
        <f t="shared" si="60"/>
        <v>2246.3524113509948</v>
      </c>
      <c r="AV25" s="7">
        <f t="shared" si="18"/>
        <v>112.31762056754974</v>
      </c>
      <c r="AW25" s="7">
        <f t="shared" si="19"/>
        <v>56.158810283774869</v>
      </c>
      <c r="AX25" s="7">
        <f t="shared" si="40"/>
        <v>56.158810283774869</v>
      </c>
      <c r="AY25" s="10">
        <f t="shared" si="41"/>
        <v>112.31762056754974</v>
      </c>
      <c r="AZ25" s="10">
        <f>IF($B$5&gt;199,($C$2*AU25)+AV24-AX24-AW24,($B$2*AU25)+AV24-AX24-AW24)</f>
        <v>112.31762056754974</v>
      </c>
      <c r="BB25" s="6">
        <f t="shared" ca="1" si="52"/>
        <v>46431</v>
      </c>
      <c r="BC25">
        <f t="shared" si="53"/>
        <v>174</v>
      </c>
      <c r="BD25" s="7">
        <f t="shared" si="61"/>
        <v>4596.9521846263924</v>
      </c>
      <c r="BE25" s="7">
        <f t="shared" si="23"/>
        <v>229.84760923131967</v>
      </c>
      <c r="BF25" s="7">
        <f t="shared" si="24"/>
        <v>114.92380461565982</v>
      </c>
      <c r="BG25" s="7">
        <f t="shared" si="42"/>
        <v>114.92380461565985</v>
      </c>
      <c r="BH25" s="10">
        <f t="shared" si="43"/>
        <v>229.84760923131967</v>
      </c>
      <c r="BI25" s="10">
        <f>IF($B$5&gt;199,($C$2*BD25)+BE24-BG24-BF24,($B$2*BD25)+BE24-BG24-BF24)</f>
        <v>229.84760923131967</v>
      </c>
    </row>
    <row r="26" spans="6:61" x14ac:dyDescent="0.3">
      <c r="F26">
        <f t="shared" si="54"/>
        <v>12.5</v>
      </c>
      <c r="G26">
        <f t="shared" si="55"/>
        <v>12.5</v>
      </c>
      <c r="K26" s="6">
        <f t="shared" ca="1" si="28"/>
        <v>46282</v>
      </c>
      <c r="L26">
        <f t="shared" si="29"/>
        <v>25</v>
      </c>
      <c r="M26" s="7">
        <f t="shared" si="57"/>
        <v>50</v>
      </c>
      <c r="N26" s="7">
        <f t="shared" si="31"/>
        <v>12.5</v>
      </c>
      <c r="O26" s="7">
        <f t="shared" si="1"/>
        <v>0</v>
      </c>
      <c r="P26" s="7">
        <f t="shared" si="32"/>
        <v>0</v>
      </c>
      <c r="R26" s="6">
        <f t="shared" ca="1" si="44"/>
        <v>46312</v>
      </c>
      <c r="S26">
        <f t="shared" si="45"/>
        <v>55</v>
      </c>
      <c r="T26" s="7">
        <f t="shared" si="33"/>
        <v>209.58750000000001</v>
      </c>
      <c r="U26" s="7">
        <f t="shared" si="3"/>
        <v>20.958749999999998</v>
      </c>
      <c r="V26" s="7">
        <f t="shared" si="4"/>
        <v>0</v>
      </c>
      <c r="W26" s="7">
        <f t="shared" si="34"/>
        <v>0</v>
      </c>
      <c r="X26" s="10">
        <f t="shared" si="35"/>
        <v>20.958749999999998</v>
      </c>
      <c r="Y26" s="10">
        <f t="shared" si="5"/>
        <v>20.958749999999998</v>
      </c>
      <c r="Z26" s="12"/>
      <c r="AA26" s="6">
        <f t="shared" ca="1" si="46"/>
        <v>46342</v>
      </c>
      <c r="AB26">
        <f t="shared" si="47"/>
        <v>85</v>
      </c>
      <c r="AC26" s="7">
        <f t="shared" si="58"/>
        <v>612.79383539890682</v>
      </c>
      <c r="AD26" s="7">
        <f t="shared" si="8"/>
        <v>30.639691769945351</v>
      </c>
      <c r="AE26" s="7">
        <f t="shared" si="9"/>
        <v>15.319845884972672</v>
      </c>
      <c r="AF26" s="7">
        <f t="shared" si="36"/>
        <v>0</v>
      </c>
      <c r="AG26" s="10">
        <f t="shared" si="37"/>
        <v>30.639691769945351</v>
      </c>
      <c r="AH26" s="10">
        <f t="shared" ref="AH26:AH31" si="62">IF($B$5&gt;199,($C$2*AC26)+AD25-AF25-AE25,($B$2*AC26)+AD25-AF25-AE25)</f>
        <v>30.639691769945351</v>
      </c>
      <c r="AJ26" s="6">
        <f t="shared" ca="1" si="48"/>
        <v>46372</v>
      </c>
      <c r="AK26">
        <f t="shared" si="49"/>
        <v>115</v>
      </c>
      <c r="AL26" s="7">
        <f t="shared" si="59"/>
        <v>1153.9979661774487</v>
      </c>
      <c r="AM26" s="7">
        <f t="shared" si="13"/>
        <v>57.699898308872434</v>
      </c>
      <c r="AN26" s="7">
        <f t="shared" si="14"/>
        <v>28.849949154436217</v>
      </c>
      <c r="AO26" s="7">
        <f t="shared" si="38"/>
        <v>28.849949154436217</v>
      </c>
      <c r="AP26" s="10">
        <f t="shared" si="39"/>
        <v>57.699898308872434</v>
      </c>
      <c r="AQ26" s="10">
        <f t="shared" ref="AQ26:AQ31" si="63">IF($B$5&gt;199,($C$2*AL26)+AM25-AO25-AN25,($B$2*AL26)+AM25-AO25-AN25)</f>
        <v>57.699898308872434</v>
      </c>
      <c r="AS26" s="6">
        <f t="shared" ca="1" si="50"/>
        <v>46402</v>
      </c>
      <c r="AT26">
        <f t="shared" si="51"/>
        <v>145</v>
      </c>
      <c r="AU26" s="7">
        <f t="shared" si="60"/>
        <v>2302.5112216347698</v>
      </c>
      <c r="AV26" s="7">
        <f t="shared" si="18"/>
        <v>115.12556108173851</v>
      </c>
      <c r="AW26" s="7">
        <f t="shared" si="19"/>
        <v>57.562780540869248</v>
      </c>
      <c r="AX26" s="7">
        <f t="shared" si="40"/>
        <v>57.562780540869262</v>
      </c>
      <c r="AY26" s="10">
        <f t="shared" si="41"/>
        <v>115.12556108173851</v>
      </c>
      <c r="AZ26" s="10">
        <f t="shared" ref="AZ26:AZ31" si="64">IF($B$5&gt;199,($C$2*AU26)+AV25-AX25-AW25,($B$2*AU26)+AV25-AX25-AW25)</f>
        <v>115.12556108173851</v>
      </c>
      <c r="BB26" s="6">
        <f t="shared" ca="1" si="52"/>
        <v>46432</v>
      </c>
      <c r="BC26">
        <f t="shared" si="53"/>
        <v>175</v>
      </c>
      <c r="BD26" s="7">
        <f t="shared" si="61"/>
        <v>4711.8759892420521</v>
      </c>
      <c r="BE26" s="7">
        <f t="shared" si="23"/>
        <v>235.59379946210265</v>
      </c>
      <c r="BF26" s="7">
        <f t="shared" si="24"/>
        <v>117.79689973105131</v>
      </c>
      <c r="BG26" s="7">
        <f t="shared" si="42"/>
        <v>117.79689973105134</v>
      </c>
      <c r="BH26" s="10">
        <f t="shared" si="43"/>
        <v>235.59379946210265</v>
      </c>
      <c r="BI26" s="10">
        <f t="shared" ref="BI26:BI31" si="65">IF($B$5&gt;199,($C$2*BD26)+BE25-BG25-BF25,($B$2*BD26)+BE25-BG25-BF25)</f>
        <v>235.59379946210265</v>
      </c>
    </row>
    <row r="27" spans="6:61" x14ac:dyDescent="0.3">
      <c r="F27">
        <f t="shared" si="54"/>
        <v>15</v>
      </c>
      <c r="G27">
        <f t="shared" si="55"/>
        <v>15</v>
      </c>
      <c r="K27" s="6">
        <f t="shared" ca="1" si="28"/>
        <v>46283</v>
      </c>
      <c r="L27">
        <f t="shared" si="29"/>
        <v>26</v>
      </c>
      <c r="M27" s="7">
        <f t="shared" si="57"/>
        <v>50</v>
      </c>
      <c r="N27" s="7">
        <f t="shared" si="31"/>
        <v>15</v>
      </c>
      <c r="O27" s="7">
        <f t="shared" si="1"/>
        <v>0</v>
      </c>
      <c r="P27" s="7">
        <f t="shared" si="32"/>
        <v>0</v>
      </c>
      <c r="R27" s="6">
        <f t="shared" ca="1" si="44"/>
        <v>46313</v>
      </c>
      <c r="S27">
        <f t="shared" si="45"/>
        <v>56</v>
      </c>
      <c r="T27" s="7">
        <f t="shared" si="33"/>
        <v>209.58750000000001</v>
      </c>
      <c r="U27" s="7">
        <f t="shared" si="3"/>
        <v>31.438124999999999</v>
      </c>
      <c r="V27" s="7">
        <f t="shared" si="4"/>
        <v>0</v>
      </c>
      <c r="W27" s="7">
        <f t="shared" si="34"/>
        <v>31.438124999999999</v>
      </c>
      <c r="X27" s="10">
        <f t="shared" si="35"/>
        <v>31.438124999999999</v>
      </c>
      <c r="Y27" s="10">
        <f t="shared" si="5"/>
        <v>31.438124999999999</v>
      </c>
      <c r="Z27" s="12"/>
      <c r="AA27" s="6">
        <f t="shared" ca="1" si="46"/>
        <v>46343</v>
      </c>
      <c r="AB27">
        <f t="shared" si="47"/>
        <v>86</v>
      </c>
      <c r="AC27" s="7">
        <f t="shared" si="58"/>
        <v>612.79383539890682</v>
      </c>
      <c r="AD27" s="7">
        <f t="shared" si="8"/>
        <v>45.959537654918023</v>
      </c>
      <c r="AE27" s="7">
        <f t="shared" si="9"/>
        <v>15.319845884972672</v>
      </c>
      <c r="AF27" s="7">
        <f t="shared" si="36"/>
        <v>30.639691769945351</v>
      </c>
      <c r="AG27" s="10">
        <f t="shared" si="37"/>
        <v>45.959537654918023</v>
      </c>
      <c r="AH27" s="10">
        <f t="shared" si="62"/>
        <v>45.959537654918023</v>
      </c>
      <c r="AJ27" s="6">
        <f t="shared" ca="1" si="48"/>
        <v>46373</v>
      </c>
      <c r="AK27">
        <f t="shared" si="49"/>
        <v>116</v>
      </c>
      <c r="AL27" s="7">
        <f t="shared" si="59"/>
        <v>1182.8479153318849</v>
      </c>
      <c r="AM27" s="7">
        <f t="shared" si="13"/>
        <v>59.142395766594248</v>
      </c>
      <c r="AN27" s="7">
        <f t="shared" si="14"/>
        <v>29.571197883297124</v>
      </c>
      <c r="AO27" s="7">
        <f t="shared" si="38"/>
        <v>29.571197883297124</v>
      </c>
      <c r="AP27" s="10">
        <f t="shared" si="39"/>
        <v>59.142395766594248</v>
      </c>
      <c r="AQ27" s="10">
        <f t="shared" si="63"/>
        <v>59.142395766594248</v>
      </c>
      <c r="AS27" s="6">
        <f t="shared" ca="1" si="50"/>
        <v>46403</v>
      </c>
      <c r="AT27">
        <f t="shared" si="51"/>
        <v>146</v>
      </c>
      <c r="AU27" s="7">
        <f t="shared" si="60"/>
        <v>2360.0740021756392</v>
      </c>
      <c r="AV27" s="7">
        <f t="shared" si="18"/>
        <v>118.00370010878197</v>
      </c>
      <c r="AW27" s="7">
        <f t="shared" si="19"/>
        <v>59.001850054390985</v>
      </c>
      <c r="AX27" s="7">
        <f t="shared" si="40"/>
        <v>59.001850054390985</v>
      </c>
      <c r="AY27" s="10">
        <f t="shared" si="41"/>
        <v>118.00370010878197</v>
      </c>
      <c r="AZ27" s="10">
        <f t="shared" si="64"/>
        <v>118.00370010878197</v>
      </c>
      <c r="BB27" s="6">
        <f t="shared" ca="1" si="52"/>
        <v>46433</v>
      </c>
      <c r="BC27">
        <f t="shared" si="53"/>
        <v>176</v>
      </c>
      <c r="BD27" s="7">
        <f t="shared" si="61"/>
        <v>4829.6728889731039</v>
      </c>
      <c r="BE27" s="7">
        <f t="shared" si="23"/>
        <v>241.48364444865524</v>
      </c>
      <c r="BF27" s="7">
        <f t="shared" si="24"/>
        <v>120.74182222432761</v>
      </c>
      <c r="BG27" s="7">
        <f t="shared" si="42"/>
        <v>120.74182222432763</v>
      </c>
      <c r="BH27" s="10">
        <f t="shared" si="43"/>
        <v>241.48364444865524</v>
      </c>
      <c r="BI27" s="10">
        <f t="shared" si="65"/>
        <v>241.48364444865524</v>
      </c>
    </row>
    <row r="28" spans="6:61" x14ac:dyDescent="0.3">
      <c r="F28">
        <f t="shared" si="54"/>
        <v>17.5</v>
      </c>
      <c r="G28">
        <f t="shared" si="55"/>
        <v>17.5</v>
      </c>
      <c r="K28" s="6">
        <f t="shared" ca="1" si="28"/>
        <v>46284</v>
      </c>
      <c r="L28">
        <f t="shared" si="29"/>
        <v>27</v>
      </c>
      <c r="M28" s="7">
        <f t="shared" si="57"/>
        <v>50</v>
      </c>
      <c r="N28" s="7">
        <f t="shared" si="31"/>
        <v>17.5</v>
      </c>
      <c r="O28" s="7">
        <f t="shared" si="1"/>
        <v>0</v>
      </c>
      <c r="P28" s="7">
        <f t="shared" si="32"/>
        <v>0</v>
      </c>
      <c r="R28" s="6">
        <f t="shared" ca="1" si="44"/>
        <v>46314</v>
      </c>
      <c r="S28">
        <f t="shared" si="45"/>
        <v>57</v>
      </c>
      <c r="T28" s="7">
        <f t="shared" si="33"/>
        <v>241.02562499999999</v>
      </c>
      <c r="U28" s="7">
        <f t="shared" si="3"/>
        <v>12.051281250000002</v>
      </c>
      <c r="V28" s="7">
        <f t="shared" si="4"/>
        <v>0</v>
      </c>
      <c r="W28" s="7">
        <f t="shared" si="34"/>
        <v>0</v>
      </c>
      <c r="X28" s="10">
        <f t="shared" si="35"/>
        <v>12.051281250000002</v>
      </c>
      <c r="Y28" s="10">
        <f t="shared" si="5"/>
        <v>12.051281250000002</v>
      </c>
      <c r="Z28" s="12"/>
      <c r="AA28" s="6">
        <f t="shared" ca="1" si="46"/>
        <v>46344</v>
      </c>
      <c r="AB28">
        <f t="shared" si="47"/>
        <v>87</v>
      </c>
      <c r="AC28" s="7">
        <f t="shared" si="58"/>
        <v>643.43352716885215</v>
      </c>
      <c r="AD28" s="7">
        <f t="shared" si="8"/>
        <v>32.17167635844261</v>
      </c>
      <c r="AE28" s="7">
        <f t="shared" si="9"/>
        <v>16.085838179221305</v>
      </c>
      <c r="AF28" s="7">
        <f t="shared" si="36"/>
        <v>0</v>
      </c>
      <c r="AG28" s="10">
        <f t="shared" si="37"/>
        <v>32.17167635844261</v>
      </c>
      <c r="AH28" s="10">
        <f t="shared" si="62"/>
        <v>32.17167635844261</v>
      </c>
      <c r="AJ28" s="6">
        <f t="shared" ca="1" si="48"/>
        <v>46374</v>
      </c>
      <c r="AK28">
        <f t="shared" si="49"/>
        <v>117</v>
      </c>
      <c r="AL28" s="7">
        <f t="shared" si="59"/>
        <v>1212.4191132151821</v>
      </c>
      <c r="AM28" s="7">
        <f t="shared" si="13"/>
        <v>60.620955660759101</v>
      </c>
      <c r="AN28" s="7">
        <f t="shared" si="14"/>
        <v>30.310477830379554</v>
      </c>
      <c r="AO28" s="7">
        <f t="shared" si="38"/>
        <v>30.310477830379547</v>
      </c>
      <c r="AP28" s="10">
        <f t="shared" si="39"/>
        <v>60.620955660759101</v>
      </c>
      <c r="AQ28" s="10">
        <f t="shared" si="63"/>
        <v>60.620955660759101</v>
      </c>
      <c r="AS28" s="6">
        <f t="shared" ca="1" si="50"/>
        <v>46404</v>
      </c>
      <c r="AT28">
        <f t="shared" si="51"/>
        <v>147</v>
      </c>
      <c r="AU28" s="7">
        <f t="shared" si="60"/>
        <v>2419.0758522300303</v>
      </c>
      <c r="AV28" s="7">
        <f t="shared" si="18"/>
        <v>120.95379261150151</v>
      </c>
      <c r="AW28" s="7">
        <f t="shared" si="19"/>
        <v>60.476896305750756</v>
      </c>
      <c r="AX28" s="7">
        <f t="shared" si="40"/>
        <v>60.476896305750756</v>
      </c>
      <c r="AY28" s="10">
        <f t="shared" si="41"/>
        <v>120.95379261150151</v>
      </c>
      <c r="AZ28" s="10">
        <f t="shared" si="64"/>
        <v>120.95379261150151</v>
      </c>
      <c r="BB28" s="6">
        <f t="shared" ca="1" si="52"/>
        <v>46434</v>
      </c>
      <c r="BC28">
        <f t="shared" si="53"/>
        <v>177</v>
      </c>
      <c r="BD28" s="7">
        <f t="shared" si="61"/>
        <v>4950.4147111974316</v>
      </c>
      <c r="BE28" s="7">
        <f t="shared" si="23"/>
        <v>247.52073555987158</v>
      </c>
      <c r="BF28" s="7">
        <f t="shared" si="24"/>
        <v>123.76036777993579</v>
      </c>
      <c r="BG28" s="7">
        <f t="shared" si="42"/>
        <v>123.76036777993579</v>
      </c>
      <c r="BH28" s="10">
        <f t="shared" si="43"/>
        <v>247.52073555987158</v>
      </c>
      <c r="BI28" s="10">
        <f t="shared" si="65"/>
        <v>247.52073555987158</v>
      </c>
    </row>
    <row r="29" spans="6:61" x14ac:dyDescent="0.3">
      <c r="F29">
        <f t="shared" si="54"/>
        <v>20</v>
      </c>
      <c r="G29">
        <f t="shared" si="55"/>
        <v>20</v>
      </c>
      <c r="K29" s="6">
        <f t="shared" ca="1" si="28"/>
        <v>46285</v>
      </c>
      <c r="L29">
        <f t="shared" si="29"/>
        <v>28</v>
      </c>
      <c r="M29" s="7">
        <f t="shared" si="57"/>
        <v>50</v>
      </c>
      <c r="N29" s="7">
        <f t="shared" si="31"/>
        <v>20</v>
      </c>
      <c r="O29" s="7">
        <f t="shared" si="1"/>
        <v>0</v>
      </c>
      <c r="P29" s="7">
        <f t="shared" si="32"/>
        <v>0</v>
      </c>
      <c r="R29" s="6">
        <f t="shared" ca="1" si="44"/>
        <v>46315</v>
      </c>
      <c r="S29">
        <f t="shared" si="45"/>
        <v>58</v>
      </c>
      <c r="T29" s="7">
        <f t="shared" si="33"/>
        <v>241.02562499999999</v>
      </c>
      <c r="U29" s="7">
        <f t="shared" si="3"/>
        <v>24.102562500000005</v>
      </c>
      <c r="V29" s="7">
        <f t="shared" si="4"/>
        <v>0</v>
      </c>
      <c r="W29" s="7">
        <f t="shared" si="34"/>
        <v>0</v>
      </c>
      <c r="X29" s="10">
        <f t="shared" si="35"/>
        <v>24.102562500000005</v>
      </c>
      <c r="Y29" s="10">
        <f t="shared" si="5"/>
        <v>24.102562500000005</v>
      </c>
      <c r="Z29" s="12"/>
      <c r="AA29" s="6">
        <f t="shared" ca="1" si="46"/>
        <v>46345</v>
      </c>
      <c r="AB29">
        <f t="shared" si="47"/>
        <v>88</v>
      </c>
      <c r="AC29" s="7">
        <f t="shared" si="58"/>
        <v>643.43352716885215</v>
      </c>
      <c r="AD29" s="7">
        <f t="shared" si="8"/>
        <v>48.257514537663916</v>
      </c>
      <c r="AE29" s="7">
        <f t="shared" si="9"/>
        <v>16.085838179221305</v>
      </c>
      <c r="AF29" s="7">
        <f t="shared" si="36"/>
        <v>32.17167635844261</v>
      </c>
      <c r="AG29" s="10">
        <f t="shared" si="37"/>
        <v>48.257514537663916</v>
      </c>
      <c r="AH29" s="10">
        <f t="shared" si="62"/>
        <v>48.257514537663916</v>
      </c>
      <c r="AJ29" s="6">
        <f t="shared" ca="1" si="48"/>
        <v>46375</v>
      </c>
      <c r="AK29">
        <f t="shared" si="49"/>
        <v>118</v>
      </c>
      <c r="AL29" s="7">
        <f t="shared" si="59"/>
        <v>1242.7295910455616</v>
      </c>
      <c r="AM29" s="7">
        <f t="shared" si="13"/>
        <v>62.136479552278089</v>
      </c>
      <c r="AN29" s="7">
        <f t="shared" si="14"/>
        <v>31.068239776139041</v>
      </c>
      <c r="AO29" s="7">
        <f t="shared" si="38"/>
        <v>31.068239776139048</v>
      </c>
      <c r="AP29" s="10">
        <f t="shared" si="39"/>
        <v>62.136479552278089</v>
      </c>
      <c r="AQ29" s="10">
        <f t="shared" si="63"/>
        <v>62.136479552278089</v>
      </c>
      <c r="AS29" s="6">
        <f t="shared" ca="1" si="50"/>
        <v>46405</v>
      </c>
      <c r="AT29">
        <f t="shared" si="51"/>
        <v>148</v>
      </c>
      <c r="AU29" s="7">
        <f t="shared" si="60"/>
        <v>2479.5527485357811</v>
      </c>
      <c r="AV29" s="7">
        <f t="shared" si="18"/>
        <v>123.97763742678904</v>
      </c>
      <c r="AW29" s="7">
        <f t="shared" si="19"/>
        <v>61.988818713394529</v>
      </c>
      <c r="AX29" s="7">
        <f t="shared" si="40"/>
        <v>61.988818713394515</v>
      </c>
      <c r="AY29" s="10">
        <f t="shared" si="41"/>
        <v>123.97763742678904</v>
      </c>
      <c r="AZ29" s="10">
        <f t="shared" si="64"/>
        <v>123.97763742678904</v>
      </c>
      <c r="BB29" s="6">
        <f t="shared" ca="1" si="52"/>
        <v>46435</v>
      </c>
      <c r="BC29">
        <f t="shared" si="53"/>
        <v>178</v>
      </c>
      <c r="BD29" s="7">
        <f t="shared" si="61"/>
        <v>5074.1750789773678</v>
      </c>
      <c r="BE29" s="7">
        <f t="shared" si="23"/>
        <v>253.70875394886843</v>
      </c>
      <c r="BF29" s="7">
        <f t="shared" si="24"/>
        <v>126.8543769744342</v>
      </c>
      <c r="BG29" s="7">
        <f t="shared" si="42"/>
        <v>126.85437697443423</v>
      </c>
      <c r="BH29" s="10">
        <f t="shared" si="43"/>
        <v>253.70875394886843</v>
      </c>
      <c r="BI29" s="10">
        <f t="shared" si="65"/>
        <v>253.70875394886843</v>
      </c>
    </row>
    <row r="30" spans="6:61" x14ac:dyDescent="0.3">
      <c r="F30">
        <f t="shared" si="54"/>
        <v>22.5</v>
      </c>
      <c r="G30">
        <f t="shared" si="55"/>
        <v>22.5</v>
      </c>
      <c r="K30" s="6">
        <f t="shared" ca="1" si="28"/>
        <v>46286</v>
      </c>
      <c r="L30">
        <f t="shared" si="29"/>
        <v>29</v>
      </c>
      <c r="M30" s="7">
        <f t="shared" si="57"/>
        <v>50</v>
      </c>
      <c r="N30" s="7">
        <f t="shared" si="31"/>
        <v>22.5</v>
      </c>
      <c r="O30" s="7">
        <f t="shared" si="1"/>
        <v>0</v>
      </c>
      <c r="P30" s="7">
        <f>IF(N30-O30&gt;($B$5-0.01),N30-O30,0)</f>
        <v>0</v>
      </c>
      <c r="R30" s="6">
        <f t="shared" ca="1" si="44"/>
        <v>46316</v>
      </c>
      <c r="S30">
        <f t="shared" si="45"/>
        <v>59</v>
      </c>
      <c r="T30" s="7">
        <f t="shared" si="33"/>
        <v>241.02562499999999</v>
      </c>
      <c r="U30" s="7">
        <f t="shared" si="3"/>
        <v>36.153843750000007</v>
      </c>
      <c r="V30" s="7">
        <f t="shared" si="4"/>
        <v>0</v>
      </c>
      <c r="W30" s="7">
        <f t="shared" si="34"/>
        <v>36.153843750000007</v>
      </c>
      <c r="X30" s="10">
        <f t="shared" si="35"/>
        <v>36.153843750000007</v>
      </c>
      <c r="Y30" s="10">
        <f t="shared" si="5"/>
        <v>36.153843750000007</v>
      </c>
      <c r="Z30" s="12"/>
      <c r="AA30" s="6">
        <f t="shared" ca="1" si="46"/>
        <v>46346</v>
      </c>
      <c r="AB30">
        <f t="shared" si="47"/>
        <v>89</v>
      </c>
      <c r="AC30" s="7">
        <f t="shared" si="58"/>
        <v>675.60520352729475</v>
      </c>
      <c r="AD30" s="7">
        <f t="shared" si="8"/>
        <v>33.780260176364742</v>
      </c>
      <c r="AE30" s="7">
        <f t="shared" si="9"/>
        <v>16.890130088182371</v>
      </c>
      <c r="AF30" s="7">
        <f t="shared" si="36"/>
        <v>0</v>
      </c>
      <c r="AG30" s="10">
        <f t="shared" si="37"/>
        <v>33.780260176364742</v>
      </c>
      <c r="AH30" s="10">
        <f t="shared" si="62"/>
        <v>33.780260176364742</v>
      </c>
      <c r="AJ30" s="6">
        <f t="shared" ca="1" si="48"/>
        <v>46376</v>
      </c>
      <c r="AK30">
        <f t="shared" si="49"/>
        <v>119</v>
      </c>
      <c r="AL30" s="7">
        <f t="shared" si="59"/>
        <v>1273.7978308217007</v>
      </c>
      <c r="AM30" s="7">
        <f t="shared" si="13"/>
        <v>63.689891541085032</v>
      </c>
      <c r="AN30" s="7">
        <f t="shared" si="14"/>
        <v>31.84494577054252</v>
      </c>
      <c r="AO30" s="7">
        <f t="shared" si="38"/>
        <v>31.844945770542513</v>
      </c>
      <c r="AP30" s="10">
        <f t="shared" si="39"/>
        <v>63.689891541085032</v>
      </c>
      <c r="AQ30" s="10">
        <f t="shared" si="63"/>
        <v>63.689891541085032</v>
      </c>
      <c r="AS30" s="6">
        <f t="shared" ca="1" si="50"/>
        <v>46406</v>
      </c>
      <c r="AT30">
        <f t="shared" si="51"/>
        <v>149</v>
      </c>
      <c r="AU30" s="7">
        <f t="shared" si="60"/>
        <v>2541.5415672491758</v>
      </c>
      <c r="AV30" s="7">
        <f t="shared" si="18"/>
        <v>127.07707836245879</v>
      </c>
      <c r="AW30" s="7">
        <f t="shared" si="19"/>
        <v>63.538539181229396</v>
      </c>
      <c r="AX30" s="7">
        <f t="shared" si="40"/>
        <v>63.538539181229396</v>
      </c>
      <c r="AY30" s="10">
        <f t="shared" si="41"/>
        <v>127.07707836245879</v>
      </c>
      <c r="AZ30" s="10">
        <f t="shared" si="64"/>
        <v>127.07707836245879</v>
      </c>
      <c r="BB30" s="6">
        <f t="shared" ca="1" si="52"/>
        <v>46436</v>
      </c>
      <c r="BC30">
        <f t="shared" si="53"/>
        <v>179</v>
      </c>
      <c r="BD30" s="7">
        <f t="shared" si="61"/>
        <v>5201.0294559518024</v>
      </c>
      <c r="BE30" s="7">
        <f t="shared" si="23"/>
        <v>260.05147279759012</v>
      </c>
      <c r="BF30" s="7">
        <f t="shared" si="24"/>
        <v>130.02573639879506</v>
      </c>
      <c r="BG30" s="7">
        <f t="shared" si="42"/>
        <v>130.02573639879506</v>
      </c>
      <c r="BH30" s="10">
        <f t="shared" si="43"/>
        <v>260.05147279759012</v>
      </c>
      <c r="BI30" s="10">
        <f t="shared" si="65"/>
        <v>260.05147279759012</v>
      </c>
    </row>
    <row r="31" spans="6:61" x14ac:dyDescent="0.3">
      <c r="F31">
        <f t="shared" si="54"/>
        <v>25</v>
      </c>
      <c r="G31">
        <f t="shared" si="55"/>
        <v>25</v>
      </c>
      <c r="K31" s="6">
        <f t="shared" ca="1" si="28"/>
        <v>46287</v>
      </c>
      <c r="L31">
        <f t="shared" si="29"/>
        <v>30</v>
      </c>
      <c r="M31" s="7">
        <f>M30+P30</f>
        <v>50</v>
      </c>
      <c r="N31" s="7">
        <f t="shared" si="31"/>
        <v>25</v>
      </c>
      <c r="O31" s="7">
        <f t="shared" si="1"/>
        <v>0</v>
      </c>
      <c r="P31" s="7">
        <f>IF(N31-O31&gt;($B$5-0.01),N31-O31,0)</f>
        <v>25</v>
      </c>
      <c r="R31" s="6">
        <f t="shared" ca="1" si="44"/>
        <v>46317</v>
      </c>
      <c r="S31">
        <f t="shared" si="45"/>
        <v>60</v>
      </c>
      <c r="T31" s="7">
        <f t="shared" si="33"/>
        <v>277.17946875000001</v>
      </c>
      <c r="U31" s="7">
        <f t="shared" si="3"/>
        <v>13.858973437499998</v>
      </c>
      <c r="V31" s="7">
        <f t="shared" si="4"/>
        <v>0</v>
      </c>
      <c r="W31" s="7">
        <f t="shared" si="34"/>
        <v>0</v>
      </c>
      <c r="X31" s="10">
        <f t="shared" si="35"/>
        <v>13.858973437499998</v>
      </c>
      <c r="Y31" s="10">
        <f t="shared" si="5"/>
        <v>13.858973437499998</v>
      </c>
      <c r="Z31" s="12"/>
      <c r="AA31" s="6">
        <f t="shared" ca="1" si="46"/>
        <v>46347</v>
      </c>
      <c r="AB31">
        <f t="shared" si="47"/>
        <v>90</v>
      </c>
      <c r="AC31" s="7">
        <f>AC30+AF30</f>
        <v>675.60520352729475</v>
      </c>
      <c r="AD31" s="7">
        <f t="shared" si="8"/>
        <v>50.670390264547109</v>
      </c>
      <c r="AE31" s="7">
        <f t="shared" si="9"/>
        <v>16.890130088182371</v>
      </c>
      <c r="AF31" s="7">
        <f t="shared" si="36"/>
        <v>33.780260176364735</v>
      </c>
      <c r="AG31" s="10">
        <f t="shared" si="37"/>
        <v>50.670390264547109</v>
      </c>
      <c r="AH31" s="10">
        <f t="shared" si="62"/>
        <v>50.670390264547109</v>
      </c>
      <c r="AJ31" s="6">
        <f t="shared" ca="1" si="48"/>
        <v>46377</v>
      </c>
      <c r="AK31">
        <f t="shared" si="49"/>
        <v>120</v>
      </c>
      <c r="AL31" s="7">
        <f>AL30+AO30</f>
        <v>1305.6427765922433</v>
      </c>
      <c r="AM31" s="7">
        <f t="shared" si="13"/>
        <v>65.28213882961218</v>
      </c>
      <c r="AN31" s="7">
        <f t="shared" si="14"/>
        <v>32.641069414806083</v>
      </c>
      <c r="AO31" s="7">
        <f t="shared" si="38"/>
        <v>32.641069414806097</v>
      </c>
      <c r="AP31" s="10">
        <f t="shared" si="39"/>
        <v>65.28213882961218</v>
      </c>
      <c r="AQ31" s="10">
        <f t="shared" si="63"/>
        <v>65.28213882961218</v>
      </c>
      <c r="AS31" s="6">
        <f t="shared" ca="1" si="50"/>
        <v>46407</v>
      </c>
      <c r="AT31">
        <f t="shared" si="51"/>
        <v>150</v>
      </c>
      <c r="AU31" s="7">
        <f>AU30+AX30</f>
        <v>2605.0801064304051</v>
      </c>
      <c r="AV31" s="7">
        <f t="shared" si="18"/>
        <v>130.25400532152025</v>
      </c>
      <c r="AW31" s="7">
        <f t="shared" si="19"/>
        <v>65.127002660760127</v>
      </c>
      <c r="AX31" s="7">
        <f t="shared" si="40"/>
        <v>65.127002660760127</v>
      </c>
      <c r="AY31" s="10">
        <f t="shared" si="41"/>
        <v>130.25400532152025</v>
      </c>
      <c r="AZ31" s="10">
        <f t="shared" si="64"/>
        <v>130.25400532152025</v>
      </c>
      <c r="BB31" s="6">
        <f t="shared" ca="1" si="52"/>
        <v>46437</v>
      </c>
      <c r="BC31">
        <f t="shared" si="53"/>
        <v>180</v>
      </c>
      <c r="BD31" s="7">
        <f>BD30+BG30</f>
        <v>5331.0551923505973</v>
      </c>
      <c r="BE31" s="7">
        <f t="shared" si="23"/>
        <v>266.55275961752989</v>
      </c>
      <c r="BF31" s="7">
        <f t="shared" si="24"/>
        <v>133.27637980876494</v>
      </c>
      <c r="BG31" s="7">
        <f t="shared" si="42"/>
        <v>133.27637980876494</v>
      </c>
      <c r="BH31" s="10">
        <f t="shared" si="43"/>
        <v>266.55275961752989</v>
      </c>
      <c r="BI31" s="10">
        <f t="shared" si="65"/>
        <v>266.55275961752989</v>
      </c>
    </row>
    <row r="32" spans="6:61" x14ac:dyDescent="0.3">
      <c r="K32" s="6"/>
      <c r="M32" s="7"/>
      <c r="R32" s="6"/>
      <c r="AA32" s="6"/>
      <c r="AJ32" s="6"/>
      <c r="AS32" s="6"/>
      <c r="BB32" s="6"/>
    </row>
    <row r="33" spans="15:58" x14ac:dyDescent="0.3">
      <c r="O33" s="13">
        <f>SUM(O2:O32)</f>
        <v>0</v>
      </c>
      <c r="R33" s="6"/>
      <c r="V33" s="13">
        <f>SUM(V2:V32)</f>
        <v>0</v>
      </c>
      <c r="AA33" s="6"/>
      <c r="AE33" s="13">
        <f>SUM(AE2:AE32)</f>
        <v>303.56700350678443</v>
      </c>
      <c r="AJ33" s="6"/>
      <c r="AN33" s="13">
        <f>SUM(AN2:AN32)</f>
        <v>696.45890265611945</v>
      </c>
      <c r="AS33" s="6"/>
      <c r="AW33" s="13">
        <f>SUM(AW2:AW32)</f>
        <v>1397.2054019137274</v>
      </c>
      <c r="BB33" s="6"/>
      <c r="BF33" s="13">
        <f>SUM(BF2:BF32)</f>
        <v>2859.2514657289553</v>
      </c>
    </row>
    <row r="34" spans="15:58" x14ac:dyDescent="0.3">
      <c r="R34" s="6"/>
      <c r="AA34" s="6"/>
      <c r="AJ34" s="6"/>
      <c r="AS34" s="6"/>
      <c r="BB34" s="6"/>
      <c r="BF34" s="13">
        <f>SUM(O33:BF33)</f>
        <v>5256.4827738055865</v>
      </c>
    </row>
    <row r="35" spans="15:58" x14ac:dyDescent="0.3">
      <c r="R35" s="6"/>
      <c r="AA35" s="6"/>
      <c r="AJ35" s="6"/>
      <c r="AS35" s="6"/>
      <c r="BB35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Graham Frame</dc:creator>
  <cp:lastModifiedBy>Graham Frame</cp:lastModifiedBy>
  <dcterms:created xsi:type="dcterms:W3CDTF">2026-08-21T08:05:41Z</dcterms:created>
  <dcterms:modified xsi:type="dcterms:W3CDTF">2026-08-24T17:27:27Z</dcterms:modified>
</cp:coreProperties>
</file>